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bookpro\Google Drive\COMMANDES ARCHIVEES\"/>
    </mc:Choice>
  </mc:AlternateContent>
  <bookViews>
    <workbookView xWindow="120" yWindow="45" windowWidth="15135" windowHeight="8130" tabRatio="755"/>
  </bookViews>
  <sheets>
    <sheet name="DETAIL" sheetId="1" r:id="rId1"/>
    <sheet name="GLOBAL" sheetId="2" r:id="rId2"/>
    <sheet name="BALANCE" sheetId="3" r:id="rId3"/>
    <sheet name="INITIAL" sheetId="5" r:id="rId4"/>
    <sheet name="Feuil2" sheetId="7" r:id="rId5"/>
    <sheet name="Feuil1" sheetId="8" r:id="rId6"/>
    <sheet name="PPV" sheetId="9" r:id="rId7"/>
    <sheet name="PPH" sheetId="10" r:id="rId8"/>
  </sheets>
  <definedNames>
    <definedName name="_xlnm.Print_Titles" localSheetId="0">DETAIL!$5:$5</definedName>
    <definedName name="_xlnm.Print_Titles" localSheetId="1">GLOBAL!$3:$3</definedName>
    <definedName name="_xlnm.Print_Area" localSheetId="0">DETAIL!$A$1:$W$55</definedName>
  </definedNames>
  <calcPr calcId="152511" concurrentCalc="0"/>
  <fileRecoveryPr repairLoad="1"/>
</workbook>
</file>

<file path=xl/calcChain.xml><?xml version="1.0" encoding="utf-8"?>
<calcChain xmlns="http://schemas.openxmlformats.org/spreadsheetml/2006/main">
  <c r="W55" i="10" l="1"/>
  <c r="Q55" i="10"/>
  <c r="P55" i="10"/>
  <c r="O55" i="10"/>
  <c r="N55" i="10"/>
  <c r="M55" i="10"/>
  <c r="L55" i="10"/>
  <c r="K55" i="10"/>
  <c r="W54" i="10"/>
  <c r="Q54" i="10"/>
  <c r="P54" i="10"/>
  <c r="O54" i="10"/>
  <c r="N54" i="10"/>
  <c r="M54" i="10"/>
  <c r="L54" i="10"/>
  <c r="K54" i="10"/>
  <c r="W53" i="10"/>
  <c r="Q53" i="10"/>
  <c r="P53" i="10"/>
  <c r="O53" i="10"/>
  <c r="N53" i="10"/>
  <c r="M53" i="10"/>
  <c r="L53" i="10"/>
  <c r="K53" i="10"/>
  <c r="W52" i="10"/>
  <c r="Q52" i="10"/>
  <c r="P52" i="10"/>
  <c r="O52" i="10"/>
  <c r="N52" i="10"/>
  <c r="M52" i="10"/>
  <c r="L52" i="10"/>
  <c r="K52" i="10"/>
  <c r="W51" i="10"/>
  <c r="Q51" i="10"/>
  <c r="P51" i="10"/>
  <c r="O51" i="10"/>
  <c r="N51" i="10"/>
  <c r="M51" i="10"/>
  <c r="L51" i="10"/>
  <c r="K51" i="10"/>
  <c r="W50" i="10"/>
  <c r="Q50" i="10"/>
  <c r="P50" i="10"/>
  <c r="O50" i="10"/>
  <c r="N50" i="10"/>
  <c r="M50" i="10"/>
  <c r="L50" i="10"/>
  <c r="K50" i="10"/>
  <c r="W49" i="10"/>
  <c r="Q49" i="10"/>
  <c r="P49" i="10"/>
  <c r="O49" i="10"/>
  <c r="N49" i="10"/>
  <c r="M49" i="10"/>
  <c r="L49" i="10"/>
  <c r="K49" i="10"/>
  <c r="W48" i="10"/>
  <c r="Q48" i="10"/>
  <c r="P48" i="10"/>
  <c r="O48" i="10"/>
  <c r="N48" i="10"/>
  <c r="M48" i="10"/>
  <c r="L48" i="10"/>
  <c r="K48" i="10"/>
  <c r="W47" i="10"/>
  <c r="Q47" i="10"/>
  <c r="P47" i="10"/>
  <c r="O47" i="10"/>
  <c r="N47" i="10"/>
  <c r="M47" i="10"/>
  <c r="L47" i="10"/>
  <c r="K47" i="10"/>
  <c r="W46" i="10"/>
  <c r="Q46" i="10"/>
  <c r="P46" i="10"/>
  <c r="O46" i="10"/>
  <c r="N46" i="10"/>
  <c r="M46" i="10"/>
  <c r="L46" i="10"/>
  <c r="K46" i="10"/>
  <c r="W45" i="10"/>
  <c r="Q45" i="10"/>
  <c r="P45" i="10"/>
  <c r="O45" i="10"/>
  <c r="N45" i="10"/>
  <c r="M45" i="10"/>
  <c r="L45" i="10"/>
  <c r="K45" i="10"/>
  <c r="W44" i="10"/>
  <c r="Q44" i="10"/>
  <c r="P44" i="10"/>
  <c r="O44" i="10"/>
  <c r="N44" i="10"/>
  <c r="M44" i="10"/>
  <c r="L44" i="10"/>
  <c r="K44" i="10"/>
  <c r="W43" i="10"/>
  <c r="Q43" i="10"/>
  <c r="P43" i="10"/>
  <c r="O43" i="10"/>
  <c r="N43" i="10"/>
  <c r="M43" i="10"/>
  <c r="L43" i="10"/>
  <c r="K43" i="10"/>
  <c r="W42" i="10"/>
  <c r="Q42" i="10"/>
  <c r="P42" i="10"/>
  <c r="O42" i="10"/>
  <c r="N42" i="10"/>
  <c r="M42" i="10"/>
  <c r="L42" i="10"/>
  <c r="K42" i="10"/>
  <c r="W41" i="10"/>
  <c r="Q41" i="10"/>
  <c r="P41" i="10"/>
  <c r="O41" i="10"/>
  <c r="N41" i="10"/>
  <c r="M41" i="10"/>
  <c r="L41" i="10"/>
  <c r="K41" i="10"/>
  <c r="W40" i="10"/>
  <c r="Q40" i="10"/>
  <c r="P40" i="10"/>
  <c r="O40" i="10"/>
  <c r="N40" i="10"/>
  <c r="M40" i="10"/>
  <c r="L40" i="10"/>
  <c r="K40" i="10"/>
  <c r="W39" i="10"/>
  <c r="Q39" i="10"/>
  <c r="P39" i="10"/>
  <c r="O39" i="10"/>
  <c r="N39" i="10"/>
  <c r="M39" i="10"/>
  <c r="L39" i="10"/>
  <c r="K39" i="10"/>
  <c r="W38" i="10"/>
  <c r="Q38" i="10"/>
  <c r="P38" i="10"/>
  <c r="O38" i="10"/>
  <c r="N38" i="10"/>
  <c r="M38" i="10"/>
  <c r="L38" i="10"/>
  <c r="K38" i="10"/>
  <c r="W37" i="10"/>
  <c r="Q37" i="10"/>
  <c r="P37" i="10"/>
  <c r="O37" i="10"/>
  <c r="N37" i="10"/>
  <c r="M37" i="10"/>
  <c r="L37" i="10"/>
  <c r="K37" i="10"/>
  <c r="W36" i="10"/>
  <c r="Q36" i="10"/>
  <c r="P36" i="10"/>
  <c r="O36" i="10"/>
  <c r="N36" i="10"/>
  <c r="M36" i="10"/>
  <c r="L36" i="10"/>
  <c r="K36" i="10"/>
  <c r="W35" i="10"/>
  <c r="Q35" i="10"/>
  <c r="P35" i="10"/>
  <c r="O35" i="10"/>
  <c r="N35" i="10"/>
  <c r="M35" i="10"/>
  <c r="L35" i="10"/>
  <c r="K35" i="10"/>
  <c r="W34" i="10"/>
  <c r="Q34" i="10"/>
  <c r="P34" i="10"/>
  <c r="O34" i="10"/>
  <c r="N34" i="10"/>
  <c r="M34" i="10"/>
  <c r="L34" i="10"/>
  <c r="K34" i="10"/>
  <c r="W33" i="10"/>
  <c r="Q33" i="10"/>
  <c r="P33" i="10"/>
  <c r="O33" i="10"/>
  <c r="N33" i="10"/>
  <c r="M33" i="10"/>
  <c r="L33" i="10"/>
  <c r="K33" i="10"/>
  <c r="W32" i="10"/>
  <c r="Q32" i="10"/>
  <c r="P32" i="10"/>
  <c r="O32" i="10"/>
  <c r="N32" i="10"/>
  <c r="M32" i="10"/>
  <c r="L32" i="10"/>
  <c r="K32" i="10"/>
  <c r="W31" i="10"/>
  <c r="Q31" i="10"/>
  <c r="P31" i="10"/>
  <c r="O31" i="10"/>
  <c r="N31" i="10"/>
  <c r="M31" i="10"/>
  <c r="L31" i="10"/>
  <c r="K31" i="10"/>
  <c r="W30" i="10"/>
  <c r="Q30" i="10"/>
  <c r="P30" i="10"/>
  <c r="O30" i="10"/>
  <c r="N30" i="10"/>
  <c r="M30" i="10"/>
  <c r="L30" i="10"/>
  <c r="K30" i="10"/>
  <c r="W29" i="10"/>
  <c r="Q29" i="10"/>
  <c r="P29" i="10"/>
  <c r="O29" i="10"/>
  <c r="N29" i="10"/>
  <c r="M29" i="10"/>
  <c r="L29" i="10"/>
  <c r="K29" i="10"/>
  <c r="W28" i="10"/>
  <c r="Q28" i="10"/>
  <c r="P28" i="10"/>
  <c r="O28" i="10"/>
  <c r="N28" i="10"/>
  <c r="M28" i="10"/>
  <c r="L28" i="10"/>
  <c r="K28" i="10"/>
  <c r="W27" i="10"/>
  <c r="Q27" i="10"/>
  <c r="P27" i="10"/>
  <c r="O27" i="10"/>
  <c r="N27" i="10"/>
  <c r="M27" i="10"/>
  <c r="L27" i="10"/>
  <c r="K27" i="10"/>
  <c r="W26" i="10"/>
  <c r="Q26" i="10"/>
  <c r="P26" i="10"/>
  <c r="O26" i="10"/>
  <c r="N26" i="10"/>
  <c r="M26" i="10"/>
  <c r="L26" i="10"/>
  <c r="K26" i="10"/>
  <c r="W25" i="10"/>
  <c r="Q25" i="10"/>
  <c r="P25" i="10"/>
  <c r="O25" i="10"/>
  <c r="N25" i="10"/>
  <c r="M25" i="10"/>
  <c r="L25" i="10"/>
  <c r="K25" i="10"/>
  <c r="W24" i="10"/>
  <c r="Q24" i="10"/>
  <c r="P24" i="10"/>
  <c r="O24" i="10"/>
  <c r="N24" i="10"/>
  <c r="M24" i="10"/>
  <c r="L24" i="10"/>
  <c r="K24" i="10"/>
  <c r="W23" i="10"/>
  <c r="Q23" i="10"/>
  <c r="P23" i="10"/>
  <c r="O23" i="10"/>
  <c r="N23" i="10"/>
  <c r="M23" i="10"/>
  <c r="L23" i="10"/>
  <c r="K23" i="10"/>
  <c r="W22" i="10"/>
  <c r="Q22" i="10"/>
  <c r="P22" i="10"/>
  <c r="O22" i="10"/>
  <c r="N22" i="10"/>
  <c r="M22" i="10"/>
  <c r="L22" i="10"/>
  <c r="K22" i="10"/>
  <c r="W21" i="10"/>
  <c r="Q21" i="10"/>
  <c r="P21" i="10"/>
  <c r="O21" i="10"/>
  <c r="N21" i="10"/>
  <c r="M21" i="10"/>
  <c r="L21" i="10"/>
  <c r="K21" i="10"/>
  <c r="W20" i="10"/>
  <c r="Q20" i="10"/>
  <c r="P20" i="10"/>
  <c r="O20" i="10"/>
  <c r="N20" i="10"/>
  <c r="M20" i="10"/>
  <c r="L20" i="10"/>
  <c r="K20" i="10"/>
  <c r="W19" i="10"/>
  <c r="Q19" i="10"/>
  <c r="P19" i="10"/>
  <c r="O19" i="10"/>
  <c r="N19" i="10"/>
  <c r="M19" i="10"/>
  <c r="L19" i="10"/>
  <c r="K19" i="10"/>
  <c r="W18" i="10"/>
  <c r="Q18" i="10"/>
  <c r="P18" i="10"/>
  <c r="O18" i="10"/>
  <c r="N18" i="10"/>
  <c r="M18" i="10"/>
  <c r="L18" i="10"/>
  <c r="K18" i="10"/>
  <c r="W17" i="10"/>
  <c r="Q17" i="10"/>
  <c r="P17" i="10"/>
  <c r="O17" i="10"/>
  <c r="N17" i="10"/>
  <c r="M17" i="10"/>
  <c r="L17" i="10"/>
  <c r="K17" i="10"/>
  <c r="W16" i="10"/>
  <c r="Q16" i="10"/>
  <c r="P16" i="10"/>
  <c r="O16" i="10"/>
  <c r="N16" i="10"/>
  <c r="M16" i="10"/>
  <c r="L16" i="10"/>
  <c r="K16" i="10"/>
  <c r="W15" i="10"/>
  <c r="Q15" i="10"/>
  <c r="P15" i="10"/>
  <c r="O15" i="10"/>
  <c r="N15" i="10"/>
  <c r="M15" i="10"/>
  <c r="L15" i="10"/>
  <c r="K15" i="10"/>
  <c r="W14" i="10"/>
  <c r="Q14" i="10"/>
  <c r="P14" i="10"/>
  <c r="O14" i="10"/>
  <c r="N14" i="10"/>
  <c r="M14" i="10"/>
  <c r="L14" i="10"/>
  <c r="K14" i="10"/>
  <c r="W13" i="10"/>
  <c r="Q13" i="10"/>
  <c r="P13" i="10"/>
  <c r="O13" i="10"/>
  <c r="N13" i="10"/>
  <c r="M13" i="10"/>
  <c r="L13" i="10"/>
  <c r="K13" i="10"/>
  <c r="W12" i="10"/>
  <c r="Q12" i="10"/>
  <c r="P12" i="10"/>
  <c r="O12" i="10"/>
  <c r="N12" i="10"/>
  <c r="M12" i="10"/>
  <c r="L12" i="10"/>
  <c r="K12" i="10"/>
  <c r="W11" i="10"/>
  <c r="Q11" i="10"/>
  <c r="P11" i="10"/>
  <c r="O11" i="10"/>
  <c r="N11" i="10"/>
  <c r="M11" i="10"/>
  <c r="L11" i="10"/>
  <c r="K11" i="10"/>
  <c r="W10" i="10"/>
  <c r="Q10" i="10"/>
  <c r="P10" i="10"/>
  <c r="O10" i="10"/>
  <c r="N10" i="10"/>
  <c r="M10" i="10"/>
  <c r="L10" i="10"/>
  <c r="K10" i="10"/>
  <c r="W9" i="10"/>
  <c r="Q9" i="10"/>
  <c r="P9" i="10"/>
  <c r="O9" i="10"/>
  <c r="N9" i="10"/>
  <c r="M9" i="10"/>
  <c r="L9" i="10"/>
  <c r="K9" i="10"/>
  <c r="W8" i="10"/>
  <c r="Q8" i="10"/>
  <c r="P8" i="10"/>
  <c r="O8" i="10"/>
  <c r="N8" i="10"/>
  <c r="M8" i="10"/>
  <c r="L8" i="10"/>
  <c r="K8" i="10"/>
  <c r="W7" i="10"/>
  <c r="Q7" i="10"/>
  <c r="P7" i="10"/>
  <c r="O7" i="10"/>
  <c r="N7" i="10"/>
  <c r="M7" i="10"/>
  <c r="L7" i="10"/>
  <c r="K7" i="10"/>
  <c r="W6" i="10"/>
  <c r="Q6" i="10"/>
  <c r="P6" i="10"/>
  <c r="O6" i="10"/>
  <c r="N6" i="10"/>
  <c r="M6" i="10"/>
  <c r="L6" i="10"/>
  <c r="K6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Q1" i="10"/>
  <c r="P1" i="10"/>
  <c r="O1" i="10"/>
  <c r="N1" i="10"/>
  <c r="M1" i="10"/>
  <c r="L1" i="10"/>
  <c r="W55" i="9"/>
  <c r="Q55" i="9"/>
  <c r="P55" i="9"/>
  <c r="O55" i="9"/>
  <c r="N55" i="9"/>
  <c r="M55" i="9"/>
  <c r="L55" i="9"/>
  <c r="K55" i="9"/>
  <c r="W54" i="9"/>
  <c r="Q54" i="9"/>
  <c r="P54" i="9"/>
  <c r="O54" i="9"/>
  <c r="N54" i="9"/>
  <c r="M54" i="9"/>
  <c r="L54" i="9"/>
  <c r="K54" i="9"/>
  <c r="W53" i="9"/>
  <c r="Q53" i="9"/>
  <c r="P53" i="9"/>
  <c r="O53" i="9"/>
  <c r="N53" i="9"/>
  <c r="M53" i="9"/>
  <c r="L53" i="9"/>
  <c r="K53" i="9"/>
  <c r="W52" i="9"/>
  <c r="Q52" i="9"/>
  <c r="P52" i="9"/>
  <c r="O52" i="9"/>
  <c r="N52" i="9"/>
  <c r="M52" i="9"/>
  <c r="L52" i="9"/>
  <c r="K52" i="9"/>
  <c r="W51" i="9"/>
  <c r="Q51" i="9"/>
  <c r="P51" i="9"/>
  <c r="O51" i="9"/>
  <c r="N51" i="9"/>
  <c r="M51" i="9"/>
  <c r="L51" i="9"/>
  <c r="K51" i="9"/>
  <c r="W50" i="9"/>
  <c r="Q50" i="9"/>
  <c r="P50" i="9"/>
  <c r="O50" i="9"/>
  <c r="N50" i="9"/>
  <c r="M50" i="9"/>
  <c r="L50" i="9"/>
  <c r="K50" i="9"/>
  <c r="W49" i="9"/>
  <c r="Q49" i="9"/>
  <c r="P49" i="9"/>
  <c r="O49" i="9"/>
  <c r="N49" i="9"/>
  <c r="M49" i="9"/>
  <c r="L49" i="9"/>
  <c r="K49" i="9"/>
  <c r="W48" i="9"/>
  <c r="Q48" i="9"/>
  <c r="P48" i="9"/>
  <c r="O48" i="9"/>
  <c r="N48" i="9"/>
  <c r="M48" i="9"/>
  <c r="L48" i="9"/>
  <c r="K48" i="9"/>
  <c r="W47" i="9"/>
  <c r="Q47" i="9"/>
  <c r="P47" i="9"/>
  <c r="O47" i="9"/>
  <c r="N47" i="9"/>
  <c r="M47" i="9"/>
  <c r="L47" i="9"/>
  <c r="K47" i="9"/>
  <c r="W46" i="9"/>
  <c r="Q46" i="9"/>
  <c r="P46" i="9"/>
  <c r="O46" i="9"/>
  <c r="N46" i="9"/>
  <c r="M46" i="9"/>
  <c r="L46" i="9"/>
  <c r="K46" i="9"/>
  <c r="W45" i="9"/>
  <c r="Q45" i="9"/>
  <c r="P45" i="9"/>
  <c r="O45" i="9"/>
  <c r="N45" i="9"/>
  <c r="M45" i="9"/>
  <c r="L45" i="9"/>
  <c r="K45" i="9"/>
  <c r="W44" i="9"/>
  <c r="Q44" i="9"/>
  <c r="P44" i="9"/>
  <c r="O44" i="9"/>
  <c r="N44" i="9"/>
  <c r="M44" i="9"/>
  <c r="L44" i="9"/>
  <c r="K44" i="9"/>
  <c r="W43" i="9"/>
  <c r="Q43" i="9"/>
  <c r="P43" i="9"/>
  <c r="O43" i="9"/>
  <c r="N43" i="9"/>
  <c r="M43" i="9"/>
  <c r="L43" i="9"/>
  <c r="K43" i="9"/>
  <c r="W42" i="9"/>
  <c r="Q42" i="9"/>
  <c r="P42" i="9"/>
  <c r="O42" i="9"/>
  <c r="N42" i="9"/>
  <c r="M42" i="9"/>
  <c r="L42" i="9"/>
  <c r="K42" i="9"/>
  <c r="W41" i="9"/>
  <c r="Q41" i="9"/>
  <c r="P41" i="9"/>
  <c r="O41" i="9"/>
  <c r="N41" i="9"/>
  <c r="M41" i="9"/>
  <c r="L41" i="9"/>
  <c r="K41" i="9"/>
  <c r="W40" i="9"/>
  <c r="Q40" i="9"/>
  <c r="P40" i="9"/>
  <c r="O40" i="9"/>
  <c r="N40" i="9"/>
  <c r="M40" i="9"/>
  <c r="L40" i="9"/>
  <c r="K40" i="9"/>
  <c r="W39" i="9"/>
  <c r="Q39" i="9"/>
  <c r="P39" i="9"/>
  <c r="O39" i="9"/>
  <c r="N39" i="9"/>
  <c r="M39" i="9"/>
  <c r="L39" i="9"/>
  <c r="K39" i="9"/>
  <c r="W38" i="9"/>
  <c r="Q38" i="9"/>
  <c r="P38" i="9"/>
  <c r="O38" i="9"/>
  <c r="N38" i="9"/>
  <c r="M38" i="9"/>
  <c r="L38" i="9"/>
  <c r="K38" i="9"/>
  <c r="W37" i="9"/>
  <c r="Q37" i="9"/>
  <c r="P37" i="9"/>
  <c r="O37" i="9"/>
  <c r="N37" i="9"/>
  <c r="M37" i="9"/>
  <c r="L37" i="9"/>
  <c r="K37" i="9"/>
  <c r="W36" i="9"/>
  <c r="Q36" i="9"/>
  <c r="P36" i="9"/>
  <c r="O36" i="9"/>
  <c r="N36" i="9"/>
  <c r="M36" i="9"/>
  <c r="L36" i="9"/>
  <c r="K36" i="9"/>
  <c r="W35" i="9"/>
  <c r="Q35" i="9"/>
  <c r="P35" i="9"/>
  <c r="O35" i="9"/>
  <c r="N35" i="9"/>
  <c r="M35" i="9"/>
  <c r="L35" i="9"/>
  <c r="K35" i="9"/>
  <c r="W34" i="9"/>
  <c r="Q34" i="9"/>
  <c r="P34" i="9"/>
  <c r="O34" i="9"/>
  <c r="N34" i="9"/>
  <c r="M34" i="9"/>
  <c r="L34" i="9"/>
  <c r="K34" i="9"/>
  <c r="W33" i="9"/>
  <c r="Q33" i="9"/>
  <c r="P33" i="9"/>
  <c r="O33" i="9"/>
  <c r="N33" i="9"/>
  <c r="M33" i="9"/>
  <c r="L33" i="9"/>
  <c r="K33" i="9"/>
  <c r="W32" i="9"/>
  <c r="Q32" i="9"/>
  <c r="P32" i="9"/>
  <c r="O32" i="9"/>
  <c r="N32" i="9"/>
  <c r="M32" i="9"/>
  <c r="L32" i="9"/>
  <c r="K32" i="9"/>
  <c r="W31" i="9"/>
  <c r="Q31" i="9"/>
  <c r="P31" i="9"/>
  <c r="O31" i="9"/>
  <c r="N31" i="9"/>
  <c r="M31" i="9"/>
  <c r="L31" i="9"/>
  <c r="K31" i="9"/>
  <c r="W30" i="9"/>
  <c r="Q30" i="9"/>
  <c r="P30" i="9"/>
  <c r="O30" i="9"/>
  <c r="N30" i="9"/>
  <c r="M30" i="9"/>
  <c r="L30" i="9"/>
  <c r="K30" i="9"/>
  <c r="W29" i="9"/>
  <c r="Q29" i="9"/>
  <c r="P29" i="9"/>
  <c r="O29" i="9"/>
  <c r="N29" i="9"/>
  <c r="M29" i="9"/>
  <c r="L29" i="9"/>
  <c r="K29" i="9"/>
  <c r="W28" i="9"/>
  <c r="Q28" i="9"/>
  <c r="P28" i="9"/>
  <c r="O28" i="9"/>
  <c r="N28" i="9"/>
  <c r="M28" i="9"/>
  <c r="L28" i="9"/>
  <c r="K28" i="9"/>
  <c r="W27" i="9"/>
  <c r="Q27" i="9"/>
  <c r="P27" i="9"/>
  <c r="O27" i="9"/>
  <c r="N27" i="9"/>
  <c r="M27" i="9"/>
  <c r="L27" i="9"/>
  <c r="K27" i="9"/>
  <c r="W26" i="9"/>
  <c r="Q26" i="9"/>
  <c r="P26" i="9"/>
  <c r="O26" i="9"/>
  <c r="N26" i="9"/>
  <c r="M26" i="9"/>
  <c r="L26" i="9"/>
  <c r="K26" i="9"/>
  <c r="W25" i="9"/>
  <c r="Q25" i="9"/>
  <c r="P25" i="9"/>
  <c r="O25" i="9"/>
  <c r="N25" i="9"/>
  <c r="M25" i="9"/>
  <c r="L25" i="9"/>
  <c r="K25" i="9"/>
  <c r="W24" i="9"/>
  <c r="Q24" i="9"/>
  <c r="P24" i="9"/>
  <c r="O24" i="9"/>
  <c r="N24" i="9"/>
  <c r="M24" i="9"/>
  <c r="L24" i="9"/>
  <c r="K24" i="9"/>
  <c r="W23" i="9"/>
  <c r="Q23" i="9"/>
  <c r="P23" i="9"/>
  <c r="O23" i="9"/>
  <c r="N23" i="9"/>
  <c r="M23" i="9"/>
  <c r="L23" i="9"/>
  <c r="K23" i="9"/>
  <c r="W22" i="9"/>
  <c r="Q22" i="9"/>
  <c r="P22" i="9"/>
  <c r="O22" i="9"/>
  <c r="N22" i="9"/>
  <c r="M22" i="9"/>
  <c r="L22" i="9"/>
  <c r="K22" i="9"/>
  <c r="W21" i="9"/>
  <c r="Q21" i="9"/>
  <c r="P21" i="9"/>
  <c r="O21" i="9"/>
  <c r="N21" i="9"/>
  <c r="M21" i="9"/>
  <c r="L21" i="9"/>
  <c r="K21" i="9"/>
  <c r="W20" i="9"/>
  <c r="Q20" i="9"/>
  <c r="P20" i="9"/>
  <c r="O20" i="9"/>
  <c r="N20" i="9"/>
  <c r="M20" i="9"/>
  <c r="L20" i="9"/>
  <c r="K20" i="9"/>
  <c r="W19" i="9"/>
  <c r="Q19" i="9"/>
  <c r="P19" i="9"/>
  <c r="O19" i="9"/>
  <c r="N19" i="9"/>
  <c r="M19" i="9"/>
  <c r="L19" i="9"/>
  <c r="K19" i="9"/>
  <c r="W18" i="9"/>
  <c r="Q18" i="9"/>
  <c r="P18" i="9"/>
  <c r="O18" i="9"/>
  <c r="N18" i="9"/>
  <c r="M18" i="9"/>
  <c r="L18" i="9"/>
  <c r="K18" i="9"/>
  <c r="W17" i="9"/>
  <c r="Q17" i="9"/>
  <c r="P17" i="9"/>
  <c r="O17" i="9"/>
  <c r="N17" i="9"/>
  <c r="M17" i="9"/>
  <c r="L17" i="9"/>
  <c r="K17" i="9"/>
  <c r="W16" i="9"/>
  <c r="Q16" i="9"/>
  <c r="P16" i="9"/>
  <c r="O16" i="9"/>
  <c r="N16" i="9"/>
  <c r="M16" i="9"/>
  <c r="L16" i="9"/>
  <c r="K16" i="9"/>
  <c r="W15" i="9"/>
  <c r="Q15" i="9"/>
  <c r="P15" i="9"/>
  <c r="O15" i="9"/>
  <c r="N15" i="9"/>
  <c r="M15" i="9"/>
  <c r="L15" i="9"/>
  <c r="K15" i="9"/>
  <c r="W14" i="9"/>
  <c r="Q14" i="9"/>
  <c r="P14" i="9"/>
  <c r="O14" i="9"/>
  <c r="N14" i="9"/>
  <c r="M14" i="9"/>
  <c r="L14" i="9"/>
  <c r="K14" i="9"/>
  <c r="W13" i="9"/>
  <c r="Q13" i="9"/>
  <c r="P13" i="9"/>
  <c r="O13" i="9"/>
  <c r="N13" i="9"/>
  <c r="M13" i="9"/>
  <c r="L13" i="9"/>
  <c r="K13" i="9"/>
  <c r="W12" i="9"/>
  <c r="Q12" i="9"/>
  <c r="P12" i="9"/>
  <c r="O12" i="9"/>
  <c r="N12" i="9"/>
  <c r="M12" i="9"/>
  <c r="L12" i="9"/>
  <c r="K12" i="9"/>
  <c r="W11" i="9"/>
  <c r="Q11" i="9"/>
  <c r="P11" i="9"/>
  <c r="O11" i="9"/>
  <c r="N11" i="9"/>
  <c r="M11" i="9"/>
  <c r="L11" i="9"/>
  <c r="K11" i="9"/>
  <c r="W10" i="9"/>
  <c r="Q10" i="9"/>
  <c r="P10" i="9"/>
  <c r="O10" i="9"/>
  <c r="N10" i="9"/>
  <c r="M10" i="9"/>
  <c r="L10" i="9"/>
  <c r="K10" i="9"/>
  <c r="W9" i="9"/>
  <c r="Q9" i="9"/>
  <c r="P9" i="9"/>
  <c r="O9" i="9"/>
  <c r="N9" i="9"/>
  <c r="M9" i="9"/>
  <c r="L9" i="9"/>
  <c r="K9" i="9"/>
  <c r="W8" i="9"/>
  <c r="Q8" i="9"/>
  <c r="P8" i="9"/>
  <c r="O8" i="9"/>
  <c r="N8" i="9"/>
  <c r="M8" i="9"/>
  <c r="L8" i="9"/>
  <c r="K8" i="9"/>
  <c r="W7" i="9"/>
  <c r="Q7" i="9"/>
  <c r="P7" i="9"/>
  <c r="O7" i="9"/>
  <c r="N7" i="9"/>
  <c r="M7" i="9"/>
  <c r="L7" i="9"/>
  <c r="K7" i="9"/>
  <c r="W6" i="9"/>
  <c r="Q6" i="9"/>
  <c r="P6" i="9"/>
  <c r="O6" i="9"/>
  <c r="N6" i="9"/>
  <c r="M6" i="9"/>
  <c r="L6" i="9"/>
  <c r="K6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Q1" i="9"/>
  <c r="P1" i="9"/>
  <c r="O1" i="9"/>
  <c r="N1" i="9"/>
  <c r="M1" i="9"/>
  <c r="L1" i="9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B3" i="8"/>
  <c r="A3" i="8"/>
  <c r="B2" i="8"/>
  <c r="A2" i="8"/>
  <c r="J4" i="7"/>
  <c r="I4" i="7"/>
  <c r="H4" i="7"/>
  <c r="G4" i="7"/>
  <c r="F4" i="7"/>
  <c r="E4" i="7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V9" i="5"/>
  <c r="U9" i="5"/>
  <c r="T9" i="5"/>
  <c r="S9" i="5"/>
  <c r="R9" i="5"/>
  <c r="Q9" i="5"/>
  <c r="P9" i="5"/>
  <c r="O9" i="5"/>
  <c r="N9" i="5"/>
  <c r="M9" i="5"/>
  <c r="L9" i="5"/>
  <c r="K9" i="5"/>
  <c r="J9" i="5"/>
  <c r="V8" i="5"/>
  <c r="U8" i="5"/>
  <c r="T8" i="5"/>
  <c r="S8" i="5"/>
  <c r="R8" i="5"/>
  <c r="Q8" i="5"/>
  <c r="P8" i="5"/>
  <c r="O8" i="5"/>
  <c r="N8" i="5"/>
  <c r="M8" i="5"/>
  <c r="L8" i="5"/>
  <c r="K8" i="5"/>
  <c r="J8" i="5"/>
  <c r="V7" i="5"/>
  <c r="U7" i="5"/>
  <c r="T7" i="5"/>
  <c r="S7" i="5"/>
  <c r="R7" i="5"/>
  <c r="Q7" i="5"/>
  <c r="P7" i="5"/>
  <c r="O7" i="5"/>
  <c r="N7" i="5"/>
  <c r="M7" i="5"/>
  <c r="L7" i="5"/>
  <c r="K7" i="5"/>
  <c r="J7" i="5"/>
  <c r="V6" i="5"/>
  <c r="U6" i="5"/>
  <c r="T6" i="5"/>
  <c r="S6" i="5"/>
  <c r="R6" i="5"/>
  <c r="Q6" i="5"/>
  <c r="P6" i="5"/>
  <c r="O6" i="5"/>
  <c r="N6" i="5"/>
  <c r="M6" i="5"/>
  <c r="L6" i="5"/>
  <c r="K6" i="5"/>
  <c r="J6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X2" i="5"/>
  <c r="X1" i="5"/>
  <c r="P1" i="5"/>
  <c r="O1" i="5"/>
  <c r="N1" i="5"/>
  <c r="M1" i="5"/>
  <c r="L1" i="5"/>
  <c r="K1" i="5"/>
  <c r="F3" i="3"/>
  <c r="E3" i="3"/>
  <c r="D3" i="3"/>
  <c r="C3" i="3"/>
  <c r="B3" i="3"/>
  <c r="B2" i="3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  <c r="G2" i="2"/>
  <c r="B2" i="2"/>
  <c r="G1" i="2"/>
  <c r="W55" i="1"/>
  <c r="Q55" i="1"/>
  <c r="P55" i="1"/>
  <c r="O55" i="1"/>
  <c r="N55" i="1"/>
  <c r="M55" i="1"/>
  <c r="L55" i="1"/>
  <c r="K55" i="1"/>
  <c r="W54" i="1"/>
  <c r="Q54" i="1"/>
  <c r="P54" i="1"/>
  <c r="O54" i="1"/>
  <c r="N54" i="1"/>
  <c r="M54" i="1"/>
  <c r="L54" i="1"/>
  <c r="K54" i="1"/>
  <c r="W53" i="1"/>
  <c r="Q53" i="1"/>
  <c r="P53" i="1"/>
  <c r="O53" i="1"/>
  <c r="N53" i="1"/>
  <c r="M53" i="1"/>
  <c r="L53" i="1"/>
  <c r="K53" i="1"/>
  <c r="W52" i="1"/>
  <c r="Q52" i="1"/>
  <c r="P52" i="1"/>
  <c r="O52" i="1"/>
  <c r="N52" i="1"/>
  <c r="M52" i="1"/>
  <c r="L52" i="1"/>
  <c r="K52" i="1"/>
  <c r="W51" i="1"/>
  <c r="Q51" i="1"/>
  <c r="P51" i="1"/>
  <c r="O51" i="1"/>
  <c r="N51" i="1"/>
  <c r="M51" i="1"/>
  <c r="L51" i="1"/>
  <c r="K51" i="1"/>
  <c r="W50" i="1"/>
  <c r="Q50" i="1"/>
  <c r="P50" i="1"/>
  <c r="O50" i="1"/>
  <c r="N50" i="1"/>
  <c r="M50" i="1"/>
  <c r="L50" i="1"/>
  <c r="K50" i="1"/>
  <c r="W49" i="1"/>
  <c r="Q49" i="1"/>
  <c r="P49" i="1"/>
  <c r="O49" i="1"/>
  <c r="N49" i="1"/>
  <c r="M49" i="1"/>
  <c r="L49" i="1"/>
  <c r="K49" i="1"/>
  <c r="W48" i="1"/>
  <c r="Q48" i="1"/>
  <c r="P48" i="1"/>
  <c r="O48" i="1"/>
  <c r="N48" i="1"/>
  <c r="M48" i="1"/>
  <c r="L48" i="1"/>
  <c r="K48" i="1"/>
  <c r="W47" i="1"/>
  <c r="Q47" i="1"/>
  <c r="P47" i="1"/>
  <c r="O47" i="1"/>
  <c r="N47" i="1"/>
  <c r="M47" i="1"/>
  <c r="L47" i="1"/>
  <c r="K47" i="1"/>
  <c r="W46" i="1"/>
  <c r="Q46" i="1"/>
  <c r="P46" i="1"/>
  <c r="O46" i="1"/>
  <c r="N46" i="1"/>
  <c r="M46" i="1"/>
  <c r="L46" i="1"/>
  <c r="K46" i="1"/>
  <c r="W45" i="1"/>
  <c r="Q45" i="1"/>
  <c r="P45" i="1"/>
  <c r="O45" i="1"/>
  <c r="N45" i="1"/>
  <c r="M45" i="1"/>
  <c r="L45" i="1"/>
  <c r="K45" i="1"/>
  <c r="W44" i="1"/>
  <c r="Q44" i="1"/>
  <c r="P44" i="1"/>
  <c r="O44" i="1"/>
  <c r="N44" i="1"/>
  <c r="M44" i="1"/>
  <c r="L44" i="1"/>
  <c r="K44" i="1"/>
  <c r="W43" i="1"/>
  <c r="Q43" i="1"/>
  <c r="P43" i="1"/>
  <c r="O43" i="1"/>
  <c r="N43" i="1"/>
  <c r="M43" i="1"/>
  <c r="L43" i="1"/>
  <c r="K43" i="1"/>
  <c r="W42" i="1"/>
  <c r="Q42" i="1"/>
  <c r="P42" i="1"/>
  <c r="O42" i="1"/>
  <c r="N42" i="1"/>
  <c r="M42" i="1"/>
  <c r="L42" i="1"/>
  <c r="K42" i="1"/>
  <c r="W41" i="1"/>
  <c r="Q41" i="1"/>
  <c r="P41" i="1"/>
  <c r="O41" i="1"/>
  <c r="N41" i="1"/>
  <c r="M41" i="1"/>
  <c r="L41" i="1"/>
  <c r="K41" i="1"/>
  <c r="W40" i="1"/>
  <c r="Q40" i="1"/>
  <c r="P40" i="1"/>
  <c r="O40" i="1"/>
  <c r="N40" i="1"/>
  <c r="M40" i="1"/>
  <c r="L40" i="1"/>
  <c r="K40" i="1"/>
  <c r="W39" i="1"/>
  <c r="Q39" i="1"/>
  <c r="P39" i="1"/>
  <c r="O39" i="1"/>
  <c r="N39" i="1"/>
  <c r="M39" i="1"/>
  <c r="L39" i="1"/>
  <c r="K39" i="1"/>
  <c r="W38" i="1"/>
  <c r="Q38" i="1"/>
  <c r="P38" i="1"/>
  <c r="O38" i="1"/>
  <c r="N38" i="1"/>
  <c r="M38" i="1"/>
  <c r="L38" i="1"/>
  <c r="K38" i="1"/>
  <c r="W37" i="1"/>
  <c r="Q37" i="1"/>
  <c r="P37" i="1"/>
  <c r="O37" i="1"/>
  <c r="N37" i="1"/>
  <c r="M37" i="1"/>
  <c r="L37" i="1"/>
  <c r="K37" i="1"/>
  <c r="W36" i="1"/>
  <c r="Q36" i="1"/>
  <c r="P36" i="1"/>
  <c r="O36" i="1"/>
  <c r="N36" i="1"/>
  <c r="M36" i="1"/>
  <c r="L36" i="1"/>
  <c r="K36" i="1"/>
  <c r="W35" i="1"/>
  <c r="Q35" i="1"/>
  <c r="P35" i="1"/>
  <c r="O35" i="1"/>
  <c r="N35" i="1"/>
  <c r="M35" i="1"/>
  <c r="L35" i="1"/>
  <c r="K35" i="1"/>
  <c r="W34" i="1"/>
  <c r="Q34" i="1"/>
  <c r="P34" i="1"/>
  <c r="O34" i="1"/>
  <c r="N34" i="1"/>
  <c r="M34" i="1"/>
  <c r="L34" i="1"/>
  <c r="K34" i="1"/>
  <c r="W33" i="1"/>
  <c r="Q33" i="1"/>
  <c r="P33" i="1"/>
  <c r="O33" i="1"/>
  <c r="N33" i="1"/>
  <c r="M33" i="1"/>
  <c r="L33" i="1"/>
  <c r="K33" i="1"/>
  <c r="W32" i="1"/>
  <c r="Q32" i="1"/>
  <c r="P32" i="1"/>
  <c r="O32" i="1"/>
  <c r="N32" i="1"/>
  <c r="M32" i="1"/>
  <c r="L32" i="1"/>
  <c r="K32" i="1"/>
  <c r="W31" i="1"/>
  <c r="Q31" i="1"/>
  <c r="P31" i="1"/>
  <c r="O31" i="1"/>
  <c r="N31" i="1"/>
  <c r="M31" i="1"/>
  <c r="L31" i="1"/>
  <c r="K31" i="1"/>
  <c r="W30" i="1"/>
  <c r="Q30" i="1"/>
  <c r="P30" i="1"/>
  <c r="O30" i="1"/>
  <c r="N30" i="1"/>
  <c r="M30" i="1"/>
  <c r="L30" i="1"/>
  <c r="K30" i="1"/>
  <c r="W29" i="1"/>
  <c r="Q29" i="1"/>
  <c r="P29" i="1"/>
  <c r="O29" i="1"/>
  <c r="N29" i="1"/>
  <c r="M29" i="1"/>
  <c r="L29" i="1"/>
  <c r="K29" i="1"/>
  <c r="W28" i="1"/>
  <c r="Q28" i="1"/>
  <c r="P28" i="1"/>
  <c r="O28" i="1"/>
  <c r="N28" i="1"/>
  <c r="M28" i="1"/>
  <c r="L28" i="1"/>
  <c r="K28" i="1"/>
  <c r="W27" i="1"/>
  <c r="Q27" i="1"/>
  <c r="P27" i="1"/>
  <c r="O27" i="1"/>
  <c r="N27" i="1"/>
  <c r="M27" i="1"/>
  <c r="L27" i="1"/>
  <c r="K27" i="1"/>
  <c r="W26" i="1"/>
  <c r="Q26" i="1"/>
  <c r="P26" i="1"/>
  <c r="O26" i="1"/>
  <c r="N26" i="1"/>
  <c r="M26" i="1"/>
  <c r="L26" i="1"/>
  <c r="K26" i="1"/>
  <c r="W25" i="1"/>
  <c r="Q25" i="1"/>
  <c r="P25" i="1"/>
  <c r="O25" i="1"/>
  <c r="N25" i="1"/>
  <c r="M25" i="1"/>
  <c r="L25" i="1"/>
  <c r="K25" i="1"/>
  <c r="W24" i="1"/>
  <c r="Q24" i="1"/>
  <c r="P24" i="1"/>
  <c r="O24" i="1"/>
  <c r="N24" i="1"/>
  <c r="M24" i="1"/>
  <c r="L24" i="1"/>
  <c r="K24" i="1"/>
  <c r="W23" i="1"/>
  <c r="Q23" i="1"/>
  <c r="P23" i="1"/>
  <c r="O23" i="1"/>
  <c r="N23" i="1"/>
  <c r="M23" i="1"/>
  <c r="L23" i="1"/>
  <c r="K23" i="1"/>
  <c r="W22" i="1"/>
  <c r="Q22" i="1"/>
  <c r="P22" i="1"/>
  <c r="O22" i="1"/>
  <c r="N22" i="1"/>
  <c r="M22" i="1"/>
  <c r="L22" i="1"/>
  <c r="K22" i="1"/>
  <c r="W21" i="1"/>
  <c r="Q21" i="1"/>
  <c r="P21" i="1"/>
  <c r="O21" i="1"/>
  <c r="N21" i="1"/>
  <c r="M21" i="1"/>
  <c r="L21" i="1"/>
  <c r="K21" i="1"/>
  <c r="W20" i="1"/>
  <c r="Q20" i="1"/>
  <c r="P20" i="1"/>
  <c r="O20" i="1"/>
  <c r="N20" i="1"/>
  <c r="M20" i="1"/>
  <c r="L20" i="1"/>
  <c r="K20" i="1"/>
  <c r="W19" i="1"/>
  <c r="Q19" i="1"/>
  <c r="P19" i="1"/>
  <c r="O19" i="1"/>
  <c r="N19" i="1"/>
  <c r="M19" i="1"/>
  <c r="L19" i="1"/>
  <c r="K19" i="1"/>
  <c r="W18" i="1"/>
  <c r="Q18" i="1"/>
  <c r="P18" i="1"/>
  <c r="O18" i="1"/>
  <c r="N18" i="1"/>
  <c r="M18" i="1"/>
  <c r="L18" i="1"/>
  <c r="K18" i="1"/>
  <c r="W17" i="1"/>
  <c r="Q17" i="1"/>
  <c r="P17" i="1"/>
  <c r="O17" i="1"/>
  <c r="N17" i="1"/>
  <c r="M17" i="1"/>
  <c r="L17" i="1"/>
  <c r="K17" i="1"/>
  <c r="W16" i="1"/>
  <c r="Q16" i="1"/>
  <c r="P16" i="1"/>
  <c r="O16" i="1"/>
  <c r="N16" i="1"/>
  <c r="M16" i="1"/>
  <c r="L16" i="1"/>
  <c r="K16" i="1"/>
  <c r="W15" i="1"/>
  <c r="Q15" i="1"/>
  <c r="P15" i="1"/>
  <c r="O15" i="1"/>
  <c r="N15" i="1"/>
  <c r="M15" i="1"/>
  <c r="L15" i="1"/>
  <c r="K15" i="1"/>
  <c r="W14" i="1"/>
  <c r="Q14" i="1"/>
  <c r="P14" i="1"/>
  <c r="O14" i="1"/>
  <c r="N14" i="1"/>
  <c r="M14" i="1"/>
  <c r="L14" i="1"/>
  <c r="K14" i="1"/>
  <c r="W13" i="1"/>
  <c r="Q13" i="1"/>
  <c r="P13" i="1"/>
  <c r="O13" i="1"/>
  <c r="N13" i="1"/>
  <c r="M13" i="1"/>
  <c r="L13" i="1"/>
  <c r="K13" i="1"/>
  <c r="W12" i="1"/>
  <c r="Q12" i="1"/>
  <c r="P12" i="1"/>
  <c r="O12" i="1"/>
  <c r="N12" i="1"/>
  <c r="M12" i="1"/>
  <c r="L12" i="1"/>
  <c r="K12" i="1"/>
  <c r="W11" i="1"/>
  <c r="Q11" i="1"/>
  <c r="P11" i="1"/>
  <c r="O11" i="1"/>
  <c r="N11" i="1"/>
  <c r="M11" i="1"/>
  <c r="L11" i="1"/>
  <c r="K11" i="1"/>
  <c r="W10" i="1"/>
  <c r="Q10" i="1"/>
  <c r="P10" i="1"/>
  <c r="O10" i="1"/>
  <c r="N10" i="1"/>
  <c r="M10" i="1"/>
  <c r="L10" i="1"/>
  <c r="K10" i="1"/>
  <c r="W9" i="1"/>
  <c r="Q9" i="1"/>
  <c r="P9" i="1"/>
  <c r="O9" i="1"/>
  <c r="N9" i="1"/>
  <c r="M9" i="1"/>
  <c r="L9" i="1"/>
  <c r="K9" i="1"/>
  <c r="W8" i="1"/>
  <c r="Q8" i="1"/>
  <c r="P8" i="1"/>
  <c r="O8" i="1"/>
  <c r="N8" i="1"/>
  <c r="M8" i="1"/>
  <c r="L8" i="1"/>
  <c r="K8" i="1"/>
  <c r="W7" i="1"/>
  <c r="Q7" i="1"/>
  <c r="P7" i="1"/>
  <c r="O7" i="1"/>
  <c r="N7" i="1"/>
  <c r="M7" i="1"/>
  <c r="L7" i="1"/>
  <c r="K7" i="1"/>
  <c r="W6" i="1"/>
  <c r="Q6" i="1"/>
  <c r="P6" i="1"/>
  <c r="O6" i="1"/>
  <c r="N6" i="1"/>
  <c r="M6" i="1"/>
  <c r="L6" i="1"/>
  <c r="K6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<sst xmlns="http://schemas.openxmlformats.org/spreadsheetml/2006/main" count="511" uniqueCount="154">
  <si>
    <t>LA PAIX</t>
  </si>
  <si>
    <t>CHIFAE</t>
  </si>
  <si>
    <t>SIDI ALI</t>
  </si>
  <si>
    <t>PPM</t>
  </si>
  <si>
    <t>QTE / PDT</t>
  </si>
  <si>
    <t xml:space="preserve">QTE </t>
  </si>
  <si>
    <t>PRODUIT</t>
  </si>
  <si>
    <t>U.G. %</t>
  </si>
  <si>
    <t>FIN.%</t>
  </si>
  <si>
    <t>REMISE</t>
  </si>
  <si>
    <t>QTE + U.G.</t>
  </si>
  <si>
    <t>MT PPH</t>
  </si>
  <si>
    <t>PHARMACIE FACTUREE</t>
  </si>
  <si>
    <t>TOTAL QTE + U.G.</t>
  </si>
  <si>
    <t>QTE TOTALE</t>
  </si>
  <si>
    <t>GLOBALE</t>
  </si>
  <si>
    <t>PAR PHCIE</t>
  </si>
  <si>
    <t>MT TOTALE</t>
  </si>
  <si>
    <t>GLOBAL</t>
  </si>
  <si>
    <t>QTE TOTALE + U.G.</t>
  </si>
  <si>
    <t>AU COMPTANT</t>
  </si>
  <si>
    <t xml:space="preserve">ESCOMPTE </t>
  </si>
  <si>
    <t>MONTANT A PAYER</t>
  </si>
  <si>
    <t>ESCOMPTE</t>
  </si>
  <si>
    <t>MONTANT GLOBAL</t>
  </si>
  <si>
    <t xml:space="preserve">PHARMACIE </t>
  </si>
  <si>
    <t>PRIX FACTURE</t>
  </si>
  <si>
    <t>PRIX ESCOMPTE</t>
  </si>
  <si>
    <t>PM40</t>
  </si>
  <si>
    <t>GPL60</t>
  </si>
  <si>
    <t>LOKMANE</t>
  </si>
  <si>
    <t>IMAD</t>
  </si>
  <si>
    <t>SA</t>
  </si>
  <si>
    <t>LP</t>
  </si>
  <si>
    <t>CH</t>
  </si>
  <si>
    <t>LO</t>
  </si>
  <si>
    <t>ID</t>
  </si>
  <si>
    <t>aclav 1g st / 12</t>
  </si>
  <si>
    <t>aclav 1g st / 14</t>
  </si>
  <si>
    <t>aclav 1g st / 16</t>
  </si>
  <si>
    <t>aclav 1g st / 24</t>
  </si>
  <si>
    <t>aclav 500 mg bt 12 sts</t>
  </si>
  <si>
    <t>aclav 500mg st /16</t>
  </si>
  <si>
    <t>aclav 500mg st /24</t>
  </si>
  <si>
    <t>aclav sp gm</t>
  </si>
  <si>
    <t>aclav sp pm</t>
  </si>
  <si>
    <t>ado 500mg/50cp</t>
  </si>
  <si>
    <t>ado 850mg/30cp</t>
  </si>
  <si>
    <t>alfamox 1g / 14st</t>
  </si>
  <si>
    <t>alfamox 250mg/100ml sp</t>
  </si>
  <si>
    <t>alfamox 500mg / 14st</t>
  </si>
  <si>
    <t>algofene 150 ml</t>
  </si>
  <si>
    <t>argo sirop</t>
  </si>
  <si>
    <t>astaph 125mg / 100ml sp</t>
  </si>
  <si>
    <t>astaph 125mg / 60ml sp</t>
  </si>
  <si>
    <t>astaph 250mg / 100ml sp</t>
  </si>
  <si>
    <t>astaph 250mg / 60ml sp</t>
  </si>
  <si>
    <t>astaph 500mg /12cp</t>
  </si>
  <si>
    <t>astaph 500mg /24cp</t>
  </si>
  <si>
    <t>avlocan 40 mg bt 50 cp</t>
  </si>
  <si>
    <t>betastene 0,05% gouttes</t>
  </si>
  <si>
    <t>bidontogyl cp</t>
  </si>
  <si>
    <t>canaflucan 150mg/1cp</t>
  </si>
  <si>
    <t>canaflucan 150mg/3cp</t>
  </si>
  <si>
    <t>canaflucan 150mg/7cp</t>
  </si>
  <si>
    <t>clartec sp gm</t>
  </si>
  <si>
    <t>clartec sp pm</t>
  </si>
  <si>
    <t>clartec/10cp</t>
  </si>
  <si>
    <t>clartec/15cp</t>
  </si>
  <si>
    <t>clartec/30cp</t>
  </si>
  <si>
    <t>diclo 100mg supp</t>
  </si>
  <si>
    <t>diclo 50mg cp</t>
  </si>
  <si>
    <t>diclo 75mg/2inj</t>
  </si>
  <si>
    <t>dontomycine 1,5m ui cp</t>
  </si>
  <si>
    <t>dontomycine 2,5m ui cp</t>
  </si>
  <si>
    <t>dontomycine 3m ui cp</t>
  </si>
  <si>
    <t>eumoxol sp gm</t>
  </si>
  <si>
    <t>eumoxol sp pm</t>
  </si>
  <si>
    <t>farmadoxi 100mg/10cp</t>
  </si>
  <si>
    <t>farmadoxi 200mg/10cp</t>
  </si>
  <si>
    <t>flexen supp</t>
  </si>
  <si>
    <t>glipharm 5 mg bt 20 cps</t>
  </si>
  <si>
    <t>indopharm 100 supp</t>
  </si>
  <si>
    <t>indopharm 25 cp</t>
  </si>
  <si>
    <t>indopharm 50 mg suppo</t>
  </si>
  <si>
    <t>macromax 15 ml</t>
  </si>
  <si>
    <t>macromax 200 mg bt 3 sts</t>
  </si>
  <si>
    <t>macromax 30 ml</t>
  </si>
  <si>
    <t>macromax 300 mg bt 3 sts</t>
  </si>
  <si>
    <t>macromax 400 mg bt 3 sts</t>
  </si>
  <si>
    <t>macromax 500mg/3</t>
  </si>
  <si>
    <t>megasfon 150 mg suppo</t>
  </si>
  <si>
    <t>megasfon 80 mg bt 10 cps</t>
  </si>
  <si>
    <t>megasfon 80 mg bt 20 cps</t>
  </si>
  <si>
    <t>molgam 100mg / 10cp</t>
  </si>
  <si>
    <t>molgam 100mg / 20cp</t>
  </si>
  <si>
    <t>molgam 100mg / 30cp</t>
  </si>
  <si>
    <t>molgam 200mg / 10cp</t>
  </si>
  <si>
    <t>molgam 200mg / 20cp</t>
  </si>
  <si>
    <t>nauselium 10 mg bt 20 cps</t>
  </si>
  <si>
    <t>nauselium sp</t>
  </si>
  <si>
    <t>nidazol 250mg/20cp</t>
  </si>
  <si>
    <t>nidazol 500mg/10 ovule</t>
  </si>
  <si>
    <t>nurabol cp</t>
  </si>
  <si>
    <t>nurabol sp a</t>
  </si>
  <si>
    <t>nurabol sp e</t>
  </si>
  <si>
    <t>nuravit sp</t>
  </si>
  <si>
    <t>omiz 20 mg bt 14</t>
  </si>
  <si>
    <t>omiz 20 mg bt 28</t>
  </si>
  <si>
    <t>omiz 20 mg bt 7</t>
  </si>
  <si>
    <t>pevagine creme</t>
  </si>
  <si>
    <t>pevagine ov</t>
  </si>
  <si>
    <t>pneumoccid 125 mg x 2 fl</t>
  </si>
  <si>
    <t>pneumoccid 1g bt 24 cps</t>
  </si>
  <si>
    <t>pneumoccid 250mg x 2 fl</t>
  </si>
  <si>
    <t>pneumoccid 500 mg x 2fl</t>
  </si>
  <si>
    <t>pneumoccid 500mg/24cp</t>
  </si>
  <si>
    <t>quinolox /10cp</t>
  </si>
  <si>
    <t>quinolox /20cp</t>
  </si>
  <si>
    <t>rinomicine st</t>
  </si>
  <si>
    <t>skinosalic lotion</t>
  </si>
  <si>
    <t xml:space="preserve">skinosalic pd </t>
  </si>
  <si>
    <t>skinosone creme</t>
  </si>
  <si>
    <t>spamsmopan suppo</t>
  </si>
  <si>
    <t>spasmopan 10mg/40cp</t>
  </si>
  <si>
    <t>streptocid 125mg/60ml sp</t>
  </si>
  <si>
    <t>streptocid 1g / 12cp</t>
  </si>
  <si>
    <t>streptocid 250mg/100ml sp</t>
  </si>
  <si>
    <t>streptocid 250mg/60ml sp</t>
  </si>
  <si>
    <t>streptocid 500mg /12cp</t>
  </si>
  <si>
    <t>trimedat cp</t>
  </si>
  <si>
    <t>trimedat sp</t>
  </si>
  <si>
    <t>trimox 400mg/80 20cp</t>
  </si>
  <si>
    <t>trimox 800mg/160 10cp</t>
  </si>
  <si>
    <t>trimox 800mg/160 20cp</t>
  </si>
  <si>
    <t xml:space="preserve">ulcestop 400 mg bt 20 cps </t>
  </si>
  <si>
    <t>ulcestop 400 mg bt 60 cps</t>
  </si>
  <si>
    <t>virectil 100 mg bt 1 cps</t>
  </si>
  <si>
    <t>virectil 50 mg bt 4 cps</t>
  </si>
  <si>
    <t>virectil 50mg/1cp</t>
  </si>
  <si>
    <t>alfaproxine 250mg/ 10cp</t>
  </si>
  <si>
    <t>alfaproxine 500mg/ 2cp</t>
  </si>
  <si>
    <t>alfaproxine 500mg/ 10cp</t>
  </si>
  <si>
    <t>alfaproxine 750 mg/10 cps</t>
  </si>
  <si>
    <t>skinosone pd</t>
  </si>
  <si>
    <t>N° BL =</t>
  </si>
  <si>
    <t>N° =</t>
  </si>
  <si>
    <t>MT PPV =</t>
  </si>
  <si>
    <t>MTPPH NR =</t>
  </si>
  <si>
    <t>MT PPH R =</t>
  </si>
  <si>
    <t>PHARMA V 2014.10 =</t>
  </si>
  <si>
    <t>PEREMPTION</t>
  </si>
  <si>
    <t>PU HT</t>
  </si>
  <si>
    <t>PPH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</si>
</sst>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Fill="1" applyBorder="1"/>
    <xf numFmtId="9" fontId="0" fillId="0" borderId="1" xfId="0" applyNumberFormat="1" applyFill="1" applyBorder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/>
    <xf numFmtId="2" fontId="4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8" fillId="0" borderId="0" xfId="0" applyFont="1"/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9" fontId="6" fillId="0" borderId="1" xfId="0" applyNumberFormat="1" applyFont="1" applyBorder="1" applyAlignment="1"/>
    <xf numFmtId="2" fontId="9" fillId="0" borderId="1" xfId="0" applyNumberFormat="1" applyFont="1" applyBorder="1" applyAlignment="1"/>
    <xf numFmtId="9" fontId="9" fillId="0" borderId="1" xfId="0" applyNumberFormat="1" applyFont="1" applyBorder="1"/>
    <xf numFmtId="0" fontId="9" fillId="0" borderId="1" xfId="0" applyFont="1" applyBorder="1"/>
    <xf numFmtId="2" fontId="7" fillId="0" borderId="1" xfId="0" applyNumberFormat="1" applyFont="1" applyBorder="1"/>
    <xf numFmtId="0" fontId="9" fillId="0" borderId="1" xfId="0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1" fontId="3" fillId="0" borderId="1" xfId="0" applyNumberFormat="1" applyFont="1" applyFill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/>
    <xf numFmtId="2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/>
    <xf numFmtId="0" fontId="11" fillId="0" borderId="8" xfId="0" applyFont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4" borderId="8" xfId="0" applyFont="1" applyFill="1" applyBorder="1"/>
    <xf numFmtId="0" fontId="11" fillId="4" borderId="8" xfId="0" applyFont="1" applyFill="1" applyBorder="1" applyAlignment="1"/>
    <xf numFmtId="0" fontId="11" fillId="0" borderId="8" xfId="0" applyFont="1" applyBorder="1" applyAlignment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9" fontId="0" fillId="0" borderId="1" xfId="0" applyNumberForma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Border="1" applyProtection="1"/>
    <xf numFmtId="0" fontId="3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Protection="1"/>
    <xf numFmtId="0" fontId="11" fillId="0" borderId="8" xfId="0" applyFont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4" borderId="8" xfId="0" applyFont="1" applyFill="1" applyBorder="1"/>
    <xf numFmtId="0" fontId="11" fillId="4" borderId="8" xfId="0" applyFont="1" applyFill="1" applyBorder="1" applyAlignment="1"/>
    <xf numFmtId="0" fontId="11" fillId="0" borderId="8" xfId="0" applyFont="1" applyBorder="1"/>
    <xf numFmtId="0" fontId="11" fillId="0" borderId="8" xfId="0" applyFont="1" applyBorder="1" applyAlignment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5" fillId="0" borderId="4" xfId="0" applyNumberFormat="1" applyFont="1" applyBorder="1"/>
    <xf numFmtId="1" fontId="4" fillId="0" borderId="4" xfId="0" applyNumberFormat="1" applyFont="1" applyBorder="1"/>
    <xf numFmtId="1" fontId="5" fillId="0" borderId="4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3" fillId="0" borderId="0" xfId="0" applyNumberFormat="1" applyFont="1"/>
    <xf numFmtId="164" fontId="3" fillId="2" borderId="0" xfId="0" applyNumberFormat="1" applyFont="1" applyFill="1"/>
    <xf numFmtId="165" fontId="0" fillId="0" borderId="1" xfId="0" applyNumberFormat="1" applyBorder="1" applyAlignment="1">
      <alignment wrapText="1"/>
    </xf>
    <xf numFmtId="1" fontId="3" fillId="2" borderId="0" xfId="0" applyNumberFormat="1" applyFont="1" applyFill="1"/>
    <xf numFmtId="1" fontId="3" fillId="0" borderId="0" xfId="0" applyNumberFormat="1" applyFont="1"/>
    <xf numFmtId="14" fontId="0" fillId="0" borderId="0" xfId="0" applyNumberFormat="1"/>
    <xf numFmtId="0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9" fillId="0" borderId="3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Zeros="0"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RowHeight="12.75" x14ac:dyDescent="0.2"/>
  <cols>
    <col min="1" max="1" width="27.42578125" style="10" bestFit="1" customWidth="1"/>
    <col min="2" max="2" width="6.5703125" style="10" bestFit="1" customWidth="1"/>
    <col min="3" max="3" width="9" style="10" customWidth="1"/>
    <col min="4" max="4" width="5.28515625" style="10" bestFit="1" customWidth="1"/>
    <col min="5" max="5" width="5.85546875" style="10" bestFit="1" customWidth="1"/>
    <col min="6" max="10" width="4" style="10" bestFit="1" customWidth="1"/>
    <col min="11" max="11" width="8.7109375" style="10" bestFit="1" customWidth="1"/>
    <col min="12" max="14" width="8.42578125" style="10" bestFit="1" customWidth="1"/>
    <col min="15" max="16" width="8.42578125" style="10" customWidth="1"/>
    <col min="17" max="17" width="8.7109375" style="10" bestFit="1" customWidth="1"/>
    <col min="18" max="18" width="7" style="10" bestFit="1" customWidth="1"/>
    <col min="19" max="19" width="6.42578125" style="10" bestFit="1" customWidth="1"/>
    <col min="20" max="20" width="6.7109375" style="10" bestFit="1" customWidth="1"/>
    <col min="21" max="22" width="6.7109375" style="10" customWidth="1"/>
    <col min="23" max="23" width="8.7109375" style="10" bestFit="1" customWidth="1"/>
    <col min="24" max="24" width="11.42578125" style="82"/>
    <col min="25" max="16384" width="11.42578125" style="10"/>
  </cols>
  <sheetData>
    <row r="1" spans="1:29" ht="15" customHeight="1" x14ac:dyDescent="0.2">
      <c r="A1" s="22"/>
      <c r="B1" s="96" t="s">
        <v>20</v>
      </c>
      <c r="C1" s="96"/>
      <c r="D1" s="96"/>
      <c r="E1" s="96"/>
      <c r="F1" s="89" t="s">
        <v>22</v>
      </c>
      <c r="G1" s="90"/>
      <c r="H1" s="90"/>
      <c r="I1" s="90"/>
      <c r="J1" s="90"/>
      <c r="K1" s="91"/>
      <c r="L1" s="12">
        <f t="shared" ref="L1:Q1" si="0">L4*(1-$E$3)</f>
        <v>10885.512105999998</v>
      </c>
      <c r="M1" s="12">
        <f t="shared" si="0"/>
        <v>3135.5758824999998</v>
      </c>
      <c r="N1" s="12">
        <f t="shared" si="0"/>
        <v>9865.9883394999997</v>
      </c>
      <c r="O1" s="12">
        <f t="shared" si="0"/>
        <v>14319.663731000002</v>
      </c>
      <c r="P1" s="12">
        <f t="shared" si="0"/>
        <v>12439.430038500002</v>
      </c>
      <c r="Q1" s="13">
        <f t="shared" si="0"/>
        <v>50646.170097499999</v>
      </c>
      <c r="R1" s="92" t="s">
        <v>12</v>
      </c>
      <c r="S1" s="92"/>
      <c r="T1" s="92"/>
      <c r="U1" s="100" t="s">
        <v>2</v>
      </c>
      <c r="V1" s="101"/>
      <c r="W1" s="102"/>
    </row>
    <row r="2" spans="1:29" x14ac:dyDescent="0.2">
      <c r="A2" s="23"/>
      <c r="B2" s="96"/>
      <c r="C2" s="96"/>
      <c r="D2" s="96"/>
      <c r="E2" s="96"/>
      <c r="F2" s="94" t="s">
        <v>14</v>
      </c>
      <c r="G2" s="94"/>
      <c r="H2" s="94"/>
      <c r="I2" s="94"/>
      <c r="J2" s="94"/>
      <c r="K2" s="95"/>
      <c r="L2" s="96" t="s">
        <v>17</v>
      </c>
      <c r="M2" s="96"/>
      <c r="N2" s="96"/>
      <c r="O2" s="96"/>
      <c r="P2" s="96"/>
      <c r="Q2" s="96"/>
      <c r="R2" s="96" t="s">
        <v>19</v>
      </c>
      <c r="S2" s="96"/>
      <c r="T2" s="96"/>
      <c r="U2" s="96"/>
      <c r="V2" s="96"/>
      <c r="W2" s="96"/>
    </row>
    <row r="3" spans="1:29" x14ac:dyDescent="0.2">
      <c r="A3" s="23"/>
      <c r="B3" s="96" t="s">
        <v>21</v>
      </c>
      <c r="C3" s="96"/>
      <c r="D3" s="96"/>
      <c r="E3" s="24">
        <v>0</v>
      </c>
      <c r="F3" s="97" t="s">
        <v>16</v>
      </c>
      <c r="G3" s="98"/>
      <c r="H3" s="98"/>
      <c r="I3" s="98"/>
      <c r="J3" s="99"/>
      <c r="K3" s="41" t="s">
        <v>15</v>
      </c>
      <c r="L3" s="97" t="s">
        <v>16</v>
      </c>
      <c r="M3" s="98"/>
      <c r="N3" s="98"/>
      <c r="O3" s="98"/>
      <c r="P3" s="99"/>
      <c r="Q3" s="41" t="s">
        <v>18</v>
      </c>
      <c r="R3" s="97" t="s">
        <v>16</v>
      </c>
      <c r="S3" s="98"/>
      <c r="T3" s="98"/>
      <c r="U3" s="98"/>
      <c r="V3" s="99"/>
      <c r="W3" s="41" t="s">
        <v>15</v>
      </c>
    </row>
    <row r="4" spans="1:29" x14ac:dyDescent="0.2">
      <c r="A4" s="23"/>
      <c r="B4" s="21"/>
      <c r="C4" s="21"/>
      <c r="D4" s="93" t="s">
        <v>9</v>
      </c>
      <c r="E4" s="93"/>
      <c r="F4" s="69">
        <f>SUM(F6:F187)</f>
        <v>520</v>
      </c>
      <c r="G4" s="69">
        <f>SUM(G6:G187)</f>
        <v>156</v>
      </c>
      <c r="H4" s="69">
        <f>SUM(H6:H187)</f>
        <v>477</v>
      </c>
      <c r="I4" s="69">
        <f>SUM(I6:I187)</f>
        <v>530</v>
      </c>
      <c r="J4" s="69">
        <f>SUM(J6:J187)</f>
        <v>380</v>
      </c>
      <c r="K4" s="70">
        <f>SUM(F4:J4)</f>
        <v>2063</v>
      </c>
      <c r="L4" s="71">
        <f>SUM(L6:L187)</f>
        <v>10885.512105999998</v>
      </c>
      <c r="M4" s="71">
        <f>SUM(M6:M187)</f>
        <v>3135.5758824999998</v>
      </c>
      <c r="N4" s="71">
        <f>SUM(N6:N187)</f>
        <v>9865.9883394999997</v>
      </c>
      <c r="O4" s="71">
        <f>SUM(O6:O187)</f>
        <v>14319.663731000002</v>
      </c>
      <c r="P4" s="71">
        <f>SUM(P6:P187)</f>
        <v>12439.430038500002</v>
      </c>
      <c r="Q4" s="72">
        <f>SUM(L4:P4)</f>
        <v>50646.170097499999</v>
      </c>
      <c r="R4" s="73">
        <f>SUM(R6:R187)</f>
        <v>660</v>
      </c>
      <c r="S4" s="73">
        <f>SUM(S6:S187)</f>
        <v>204</v>
      </c>
      <c r="T4" s="73">
        <f>SUM(T6:T187)</f>
        <v>620</v>
      </c>
      <c r="U4" s="73">
        <f>SUM(U6:U187)</f>
        <v>664</v>
      </c>
      <c r="V4" s="73">
        <f>SUM(V6:V187)</f>
        <v>504</v>
      </c>
      <c r="W4" s="74">
        <f>SUM(R4:V4)</f>
        <v>2652</v>
      </c>
    </row>
    <row r="5" spans="1:29" x14ac:dyDescent="0.2">
      <c r="A5" s="9" t="s">
        <v>6</v>
      </c>
      <c r="B5" s="52" t="s">
        <v>3</v>
      </c>
      <c r="C5" s="77" t="s">
        <v>152</v>
      </c>
      <c r="D5" s="14" t="s">
        <v>8</v>
      </c>
      <c r="E5" s="14" t="s">
        <v>7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36</v>
      </c>
      <c r="K5" s="51" t="s">
        <v>4</v>
      </c>
      <c r="L5" s="14" t="s">
        <v>32</v>
      </c>
      <c r="M5" s="14" t="s">
        <v>33</v>
      </c>
      <c r="N5" s="14" t="s">
        <v>34</v>
      </c>
      <c r="O5" s="14" t="s">
        <v>35</v>
      </c>
      <c r="P5" s="14" t="s">
        <v>36</v>
      </c>
      <c r="Q5" s="51" t="s">
        <v>4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51" t="s">
        <v>4</v>
      </c>
    </row>
    <row r="6" spans="1:29" ht="12.75" customHeight="1" x14ac:dyDescent="0.25">
      <c r="A6" s="48" t="s">
        <v>37</v>
      </c>
      <c r="B6" s="49">
        <v>99</v>
      </c>
      <c r="C6" s="84">
        <v>47.055500000000002</v>
      </c>
      <c r="D6" s="50">
        <v>0</v>
      </c>
      <c r="E6" s="50">
        <v>0.25</v>
      </c>
      <c r="F6" s="18"/>
      <c r="G6" s="63"/>
      <c r="H6" s="43">
        <v>10</v>
      </c>
      <c r="I6" s="55">
        <v>20</v>
      </c>
      <c r="J6" s="58">
        <v>20</v>
      </c>
      <c r="K6" s="11">
        <f>SUM(F6:J6)</f>
        <v>50</v>
      </c>
      <c r="L6" s="16">
        <f>$C6*R6*1.07</f>
        <v>0</v>
      </c>
      <c r="M6" s="16">
        <f>$C6*S6*1.07</f>
        <v>0</v>
      </c>
      <c r="N6" s="16">
        <f>$C6*T6*1.07</f>
        <v>654.54200500000002</v>
      </c>
      <c r="O6" s="16">
        <f>$C6*U6*1.07</f>
        <v>1258.7346250000001</v>
      </c>
      <c r="P6" s="16">
        <f>$C6*V6*1.07</f>
        <v>1258.7346250000001</v>
      </c>
      <c r="Q6" s="13">
        <f>SUM(L6:P6)</f>
        <v>3172.0112550000003</v>
      </c>
      <c r="R6" s="33">
        <v>0</v>
      </c>
      <c r="S6" s="33">
        <v>0</v>
      </c>
      <c r="T6" s="33">
        <v>13</v>
      </c>
      <c r="U6" s="33">
        <v>25</v>
      </c>
      <c r="V6" s="33">
        <v>25</v>
      </c>
      <c r="W6" s="42">
        <f>SUM(R6:V6)</f>
        <v>63</v>
      </c>
      <c r="X6" s="83"/>
    </row>
    <row r="7" spans="1:29" ht="12.75" customHeight="1" x14ac:dyDescent="0.25">
      <c r="A7" s="48" t="s">
        <v>38</v>
      </c>
      <c r="B7" s="49">
        <v>115</v>
      </c>
      <c r="C7" s="84">
        <v>55.103999999999999</v>
      </c>
      <c r="D7" s="50">
        <v>0</v>
      </c>
      <c r="E7" s="50">
        <v>0.25</v>
      </c>
      <c r="F7" s="18">
        <v>5</v>
      </c>
      <c r="G7" s="63"/>
      <c r="H7" s="43">
        <v>5</v>
      </c>
      <c r="I7" s="55">
        <v>10</v>
      </c>
      <c r="J7" s="58">
        <v>20</v>
      </c>
      <c r="K7" s="11">
        <f t="shared" ref="K7:K38" si="1">SUM(F7:J7)</f>
        <v>40</v>
      </c>
      <c r="L7" s="16">
        <f t="shared" ref="L7:L55" si="2">$C7*R7*1.07</f>
        <v>353.76768000000004</v>
      </c>
      <c r="M7" s="16">
        <f t="shared" ref="M7:M55" si="3">$C7*S7*1.07</f>
        <v>0</v>
      </c>
      <c r="N7" s="16">
        <f t="shared" ref="N7:N55" si="4">$C7*T7*1.07</f>
        <v>353.76768000000004</v>
      </c>
      <c r="O7" s="16">
        <f t="shared" ref="O7:O55" si="5">$C7*U7*1.07</f>
        <v>766.49664000000007</v>
      </c>
      <c r="P7" s="16">
        <f t="shared" ref="P7:P55" si="6">$C7*V7*1.07</f>
        <v>1474.0319999999999</v>
      </c>
      <c r="Q7" s="13">
        <f t="shared" ref="Q7:Q38" si="7">SUM(L7:P7)</f>
        <v>2948.0640000000003</v>
      </c>
      <c r="R7" s="33">
        <v>6</v>
      </c>
      <c r="S7" s="33">
        <v>0</v>
      </c>
      <c r="T7" s="33">
        <v>6</v>
      </c>
      <c r="U7" s="33">
        <v>13</v>
      </c>
      <c r="V7" s="33">
        <v>25</v>
      </c>
      <c r="W7" s="42">
        <f t="shared" ref="W7:W38" si="8">SUM(R7:V7)</f>
        <v>50</v>
      </c>
      <c r="X7" s="83"/>
    </row>
    <row r="8" spans="1:29" ht="12.75" customHeight="1" x14ac:dyDescent="0.25">
      <c r="A8" s="48" t="s">
        <v>39</v>
      </c>
      <c r="B8" s="49">
        <v>132</v>
      </c>
      <c r="C8" s="84">
        <v>62.782899999999998</v>
      </c>
      <c r="D8" s="50">
        <v>0</v>
      </c>
      <c r="E8" s="50">
        <v>0.25</v>
      </c>
      <c r="F8" s="18">
        <v>5</v>
      </c>
      <c r="G8" s="63">
        <v>4</v>
      </c>
      <c r="H8" s="43">
        <v>5</v>
      </c>
      <c r="I8" s="55">
        <v>20</v>
      </c>
      <c r="J8" s="58">
        <v>20</v>
      </c>
      <c r="K8" s="11">
        <f t="shared" si="1"/>
        <v>54</v>
      </c>
      <c r="L8" s="16">
        <f t="shared" si="2"/>
        <v>403.06621800000005</v>
      </c>
      <c r="M8" s="16">
        <f t="shared" si="3"/>
        <v>403.06621800000005</v>
      </c>
      <c r="N8" s="16">
        <f t="shared" si="4"/>
        <v>403.06621800000005</v>
      </c>
      <c r="O8" s="16">
        <f t="shared" si="5"/>
        <v>1679.442575</v>
      </c>
      <c r="P8" s="16">
        <f t="shared" si="6"/>
        <v>1679.442575</v>
      </c>
      <c r="Q8" s="13">
        <f t="shared" si="7"/>
        <v>4568.0838039999999</v>
      </c>
      <c r="R8" s="33">
        <v>6</v>
      </c>
      <c r="S8" s="33">
        <v>6</v>
      </c>
      <c r="T8" s="33">
        <v>6</v>
      </c>
      <c r="U8" s="33">
        <v>25</v>
      </c>
      <c r="V8" s="33">
        <v>25</v>
      </c>
      <c r="W8" s="42">
        <f t="shared" si="8"/>
        <v>68</v>
      </c>
      <c r="X8" s="83"/>
    </row>
    <row r="9" spans="1:29" ht="12.75" customHeight="1" x14ac:dyDescent="0.25">
      <c r="A9" s="48" t="s">
        <v>41</v>
      </c>
      <c r="B9" s="49">
        <v>79.900000000000006</v>
      </c>
      <c r="C9" s="84">
        <v>38.271999999999998</v>
      </c>
      <c r="D9" s="50">
        <v>0</v>
      </c>
      <c r="E9" s="50">
        <v>0.25</v>
      </c>
      <c r="F9" s="18"/>
      <c r="G9" s="63"/>
      <c r="H9" s="43">
        <v>5</v>
      </c>
      <c r="I9" s="55">
        <v>10</v>
      </c>
      <c r="J9" s="58"/>
      <c r="K9" s="11">
        <f t="shared" si="1"/>
        <v>15</v>
      </c>
      <c r="L9" s="16">
        <f t="shared" si="2"/>
        <v>0</v>
      </c>
      <c r="M9" s="16">
        <f t="shared" si="3"/>
        <v>0</v>
      </c>
      <c r="N9" s="16">
        <f t="shared" si="4"/>
        <v>286.65728000000001</v>
      </c>
      <c r="O9" s="16">
        <f t="shared" si="5"/>
        <v>532.36351999999999</v>
      </c>
      <c r="P9" s="16">
        <f t="shared" si="6"/>
        <v>0</v>
      </c>
      <c r="Q9" s="13">
        <f t="shared" si="7"/>
        <v>819.02080000000001</v>
      </c>
      <c r="R9" s="33">
        <v>0</v>
      </c>
      <c r="S9" s="33">
        <v>0</v>
      </c>
      <c r="T9" s="33">
        <v>7</v>
      </c>
      <c r="U9" s="33">
        <v>13</v>
      </c>
      <c r="V9" s="33">
        <v>0</v>
      </c>
      <c r="W9" s="42">
        <f t="shared" si="8"/>
        <v>20</v>
      </c>
      <c r="X9" s="83"/>
    </row>
    <row r="10" spans="1:29" ht="12.75" customHeight="1" x14ac:dyDescent="0.25">
      <c r="A10" s="48" t="s">
        <v>42</v>
      </c>
      <c r="B10" s="49">
        <v>106.5</v>
      </c>
      <c r="C10" s="84">
        <v>51.023000000000003</v>
      </c>
      <c r="D10" s="50">
        <v>0</v>
      </c>
      <c r="E10" s="50">
        <v>0.25</v>
      </c>
      <c r="F10" s="18">
        <v>5</v>
      </c>
      <c r="G10" s="63"/>
      <c r="H10" s="43"/>
      <c r="I10" s="55"/>
      <c r="J10" s="58"/>
      <c r="K10" s="11">
        <f t="shared" si="1"/>
        <v>5</v>
      </c>
      <c r="L10" s="16">
        <f t="shared" si="2"/>
        <v>272.97305</v>
      </c>
      <c r="M10" s="16">
        <f t="shared" si="3"/>
        <v>0</v>
      </c>
      <c r="N10" s="16">
        <f t="shared" si="4"/>
        <v>0</v>
      </c>
      <c r="O10" s="16">
        <f t="shared" si="5"/>
        <v>0</v>
      </c>
      <c r="P10" s="16">
        <f t="shared" si="6"/>
        <v>0</v>
      </c>
      <c r="Q10" s="13">
        <f t="shared" si="7"/>
        <v>272.97305</v>
      </c>
      <c r="R10" s="33">
        <v>5</v>
      </c>
      <c r="S10" s="33">
        <v>0</v>
      </c>
      <c r="T10" s="33">
        <v>0</v>
      </c>
      <c r="U10" s="33">
        <v>0</v>
      </c>
      <c r="V10" s="33">
        <v>0</v>
      </c>
      <c r="W10" s="42">
        <f t="shared" si="8"/>
        <v>5</v>
      </c>
      <c r="X10" s="83"/>
    </row>
    <row r="11" spans="1:29" ht="12.75" customHeight="1" x14ac:dyDescent="0.25">
      <c r="A11" s="48" t="s">
        <v>44</v>
      </c>
      <c r="B11" s="49">
        <v>70</v>
      </c>
      <c r="C11" s="84">
        <v>33.543999999999997</v>
      </c>
      <c r="D11" s="50">
        <v>0</v>
      </c>
      <c r="E11" s="50">
        <v>0.25</v>
      </c>
      <c r="F11" s="18">
        <v>5</v>
      </c>
      <c r="G11" s="63"/>
      <c r="H11" s="43">
        <v>5</v>
      </c>
      <c r="I11" s="55"/>
      <c r="J11" s="58">
        <v>10</v>
      </c>
      <c r="K11" s="11">
        <f t="shared" si="1"/>
        <v>20</v>
      </c>
      <c r="L11" s="16">
        <f t="shared" si="2"/>
        <v>215.35247999999999</v>
      </c>
      <c r="M11" s="16">
        <f t="shared" si="3"/>
        <v>0</v>
      </c>
      <c r="N11" s="16">
        <f t="shared" si="4"/>
        <v>215.35247999999999</v>
      </c>
      <c r="O11" s="16">
        <f t="shared" si="5"/>
        <v>0</v>
      </c>
      <c r="P11" s="16">
        <f t="shared" si="6"/>
        <v>466.59703999999999</v>
      </c>
      <c r="Q11" s="13">
        <f t="shared" si="7"/>
        <v>897.30199999999991</v>
      </c>
      <c r="R11" s="33">
        <v>6</v>
      </c>
      <c r="S11" s="33">
        <v>0</v>
      </c>
      <c r="T11" s="33">
        <v>6</v>
      </c>
      <c r="U11" s="33">
        <v>0</v>
      </c>
      <c r="V11" s="33">
        <v>13</v>
      </c>
      <c r="W11" s="42">
        <f t="shared" si="8"/>
        <v>25</v>
      </c>
      <c r="X11" s="83"/>
    </row>
    <row r="12" spans="1:29" ht="12.75" customHeight="1" x14ac:dyDescent="0.25">
      <c r="A12" s="48" t="s">
        <v>45</v>
      </c>
      <c r="B12" s="49">
        <v>44.2</v>
      </c>
      <c r="C12" s="84">
        <v>21.16</v>
      </c>
      <c r="D12" s="50">
        <v>0</v>
      </c>
      <c r="E12" s="50">
        <v>0.25</v>
      </c>
      <c r="F12" s="18"/>
      <c r="G12" s="63"/>
      <c r="H12" s="43"/>
      <c r="I12" s="55"/>
      <c r="J12" s="58">
        <v>10</v>
      </c>
      <c r="K12" s="11">
        <f t="shared" si="1"/>
        <v>10</v>
      </c>
      <c r="L12" s="16">
        <f t="shared" si="2"/>
        <v>0</v>
      </c>
      <c r="M12" s="16">
        <f t="shared" si="3"/>
        <v>0</v>
      </c>
      <c r="N12" s="16">
        <f t="shared" si="4"/>
        <v>0</v>
      </c>
      <c r="O12" s="16">
        <f t="shared" si="5"/>
        <v>0</v>
      </c>
      <c r="P12" s="16">
        <f t="shared" si="6"/>
        <v>339.61799999999999</v>
      </c>
      <c r="Q12" s="13">
        <f t="shared" si="7"/>
        <v>339.61799999999999</v>
      </c>
      <c r="R12" s="33">
        <v>0</v>
      </c>
      <c r="S12" s="33">
        <v>0</v>
      </c>
      <c r="T12" s="33">
        <v>0</v>
      </c>
      <c r="U12" s="33">
        <v>0</v>
      </c>
      <c r="V12" s="33">
        <v>15</v>
      </c>
      <c r="W12" s="42">
        <f t="shared" si="8"/>
        <v>15</v>
      </c>
      <c r="X12" s="83"/>
    </row>
    <row r="13" spans="1:29" s="37" customFormat="1" ht="12.75" customHeight="1" x14ac:dyDescent="0.25">
      <c r="A13" s="48" t="s">
        <v>48</v>
      </c>
      <c r="B13" s="49">
        <v>65</v>
      </c>
      <c r="C13" s="84">
        <v>31.143999999999998</v>
      </c>
      <c r="D13" s="50">
        <v>0</v>
      </c>
      <c r="E13" s="50">
        <v>0.25</v>
      </c>
      <c r="F13" s="36"/>
      <c r="G13" s="64"/>
      <c r="H13" s="44"/>
      <c r="I13" s="57">
        <v>10</v>
      </c>
      <c r="J13" s="61">
        <v>10</v>
      </c>
      <c r="K13" s="11">
        <f t="shared" si="1"/>
        <v>20</v>
      </c>
      <c r="L13" s="16">
        <f t="shared" si="2"/>
        <v>0</v>
      </c>
      <c r="M13" s="16">
        <f t="shared" si="3"/>
        <v>0</v>
      </c>
      <c r="N13" s="16">
        <f t="shared" si="4"/>
        <v>0</v>
      </c>
      <c r="O13" s="16">
        <f t="shared" si="5"/>
        <v>399.88896</v>
      </c>
      <c r="P13" s="16">
        <f t="shared" si="6"/>
        <v>433.21303999999998</v>
      </c>
      <c r="Q13" s="13">
        <f t="shared" si="7"/>
        <v>833.10199999999998</v>
      </c>
      <c r="R13" s="39">
        <v>0</v>
      </c>
      <c r="S13" s="39">
        <v>0</v>
      </c>
      <c r="T13" s="39">
        <v>0</v>
      </c>
      <c r="U13" s="39">
        <v>12</v>
      </c>
      <c r="V13" s="39">
        <v>13</v>
      </c>
      <c r="W13" s="42">
        <f t="shared" si="8"/>
        <v>25</v>
      </c>
      <c r="X13" s="83"/>
    </row>
    <row r="14" spans="1:29" s="37" customFormat="1" ht="12.75" customHeight="1" x14ac:dyDescent="0.25">
      <c r="A14" s="48" t="s">
        <v>51</v>
      </c>
      <c r="B14" s="49">
        <v>17</v>
      </c>
      <c r="C14" s="84">
        <v>8.1519999999999992</v>
      </c>
      <c r="D14" s="50">
        <v>0</v>
      </c>
      <c r="E14" s="50">
        <v>0.25</v>
      </c>
      <c r="F14" s="36">
        <v>20</v>
      </c>
      <c r="G14" s="64">
        <v>4</v>
      </c>
      <c r="H14" s="44"/>
      <c r="I14" s="57"/>
      <c r="J14" s="61"/>
      <c r="K14" s="11">
        <f t="shared" si="1"/>
        <v>24</v>
      </c>
      <c r="L14" s="16">
        <f t="shared" si="2"/>
        <v>218.066</v>
      </c>
      <c r="M14" s="16">
        <f t="shared" si="3"/>
        <v>43.613199999999999</v>
      </c>
      <c r="N14" s="16">
        <f t="shared" si="4"/>
        <v>0</v>
      </c>
      <c r="O14" s="16">
        <f t="shared" si="5"/>
        <v>0</v>
      </c>
      <c r="P14" s="16">
        <f t="shared" si="6"/>
        <v>0</v>
      </c>
      <c r="Q14" s="13">
        <f t="shared" si="7"/>
        <v>261.67919999999998</v>
      </c>
      <c r="R14" s="39">
        <v>25</v>
      </c>
      <c r="S14" s="39">
        <v>5</v>
      </c>
      <c r="T14" s="39">
        <v>0</v>
      </c>
      <c r="U14" s="39">
        <v>0</v>
      </c>
      <c r="V14" s="39">
        <v>0</v>
      </c>
      <c r="W14" s="42">
        <f t="shared" si="8"/>
        <v>30</v>
      </c>
      <c r="X14" s="83"/>
    </row>
    <row r="15" spans="1:29" s="37" customFormat="1" ht="12.75" customHeight="1" x14ac:dyDescent="0.25">
      <c r="A15" s="48" t="s">
        <v>52</v>
      </c>
      <c r="B15" s="49">
        <v>30.5</v>
      </c>
      <c r="C15" s="84">
        <v>14.616</v>
      </c>
      <c r="D15" s="50">
        <v>0</v>
      </c>
      <c r="E15" s="50">
        <v>0.25</v>
      </c>
      <c r="F15" s="36">
        <v>15</v>
      </c>
      <c r="G15" s="64"/>
      <c r="H15" s="44"/>
      <c r="I15" s="57"/>
      <c r="J15" s="61">
        <v>10</v>
      </c>
      <c r="K15" s="11">
        <f t="shared" si="1"/>
        <v>25</v>
      </c>
      <c r="L15" s="16">
        <f t="shared" si="2"/>
        <v>281.50415999999996</v>
      </c>
      <c r="M15" s="16">
        <f t="shared" si="3"/>
        <v>0</v>
      </c>
      <c r="N15" s="16">
        <f t="shared" si="4"/>
        <v>0</v>
      </c>
      <c r="O15" s="16">
        <f t="shared" si="5"/>
        <v>0</v>
      </c>
      <c r="P15" s="16">
        <f t="shared" si="6"/>
        <v>187.66944000000001</v>
      </c>
      <c r="Q15" s="13">
        <f t="shared" si="7"/>
        <v>469.17359999999996</v>
      </c>
      <c r="R15" s="39">
        <v>18</v>
      </c>
      <c r="S15" s="39">
        <v>0</v>
      </c>
      <c r="T15" s="39">
        <v>0</v>
      </c>
      <c r="U15" s="39">
        <v>0</v>
      </c>
      <c r="V15" s="39">
        <v>12</v>
      </c>
      <c r="W15" s="42">
        <f t="shared" si="8"/>
        <v>30</v>
      </c>
      <c r="X15" s="83"/>
      <c r="Y15" s="85"/>
      <c r="Z15" s="85"/>
      <c r="AA15" s="85"/>
      <c r="AB15" s="85"/>
      <c r="AC15" s="85"/>
    </row>
    <row r="16" spans="1:29" s="37" customFormat="1" ht="12.75" customHeight="1" x14ac:dyDescent="0.25">
      <c r="A16" s="48" t="s">
        <v>53</v>
      </c>
      <c r="B16" s="49">
        <v>29.6</v>
      </c>
      <c r="C16" s="84">
        <v>14.183999999999999</v>
      </c>
      <c r="D16" s="50">
        <v>0</v>
      </c>
      <c r="E16" s="50">
        <v>0.25</v>
      </c>
      <c r="F16" s="36">
        <v>20</v>
      </c>
      <c r="G16" s="64"/>
      <c r="H16" s="44"/>
      <c r="I16" s="57"/>
      <c r="J16" s="61"/>
      <c r="K16" s="11">
        <f t="shared" si="1"/>
        <v>20</v>
      </c>
      <c r="L16" s="16">
        <f t="shared" si="2"/>
        <v>379.42199999999997</v>
      </c>
      <c r="M16" s="16">
        <f t="shared" si="3"/>
        <v>0</v>
      </c>
      <c r="N16" s="16">
        <f t="shared" si="4"/>
        <v>0</v>
      </c>
      <c r="O16" s="16">
        <f t="shared" si="5"/>
        <v>0</v>
      </c>
      <c r="P16" s="16">
        <f t="shared" si="6"/>
        <v>0</v>
      </c>
      <c r="Q16" s="13">
        <f t="shared" si="7"/>
        <v>379.42199999999997</v>
      </c>
      <c r="R16" s="39">
        <v>25</v>
      </c>
      <c r="S16" s="39">
        <v>0</v>
      </c>
      <c r="T16" s="39">
        <v>0</v>
      </c>
      <c r="U16" s="39">
        <v>0</v>
      </c>
      <c r="V16" s="39">
        <v>0</v>
      </c>
      <c r="W16" s="42">
        <f t="shared" si="8"/>
        <v>25</v>
      </c>
      <c r="X16" s="83"/>
      <c r="Y16" s="85"/>
      <c r="Z16" s="85"/>
      <c r="AA16" s="85"/>
      <c r="AB16" s="85"/>
      <c r="AC16" s="85"/>
    </row>
    <row r="17" spans="1:29" s="37" customFormat="1" ht="12.75" customHeight="1" x14ac:dyDescent="0.25">
      <c r="A17" s="48" t="s">
        <v>60</v>
      </c>
      <c r="B17" s="49">
        <v>30</v>
      </c>
      <c r="C17" s="84">
        <v>14.270300000000001</v>
      </c>
      <c r="D17" s="50">
        <v>0</v>
      </c>
      <c r="E17" s="50">
        <v>0.25</v>
      </c>
      <c r="F17" s="36">
        <v>10</v>
      </c>
      <c r="G17" s="64">
        <v>8</v>
      </c>
      <c r="H17" s="44">
        <v>15</v>
      </c>
      <c r="I17" s="57">
        <v>10</v>
      </c>
      <c r="J17" s="61">
        <v>10</v>
      </c>
      <c r="K17" s="11">
        <f t="shared" si="1"/>
        <v>53</v>
      </c>
      <c r="L17" s="16">
        <f t="shared" si="2"/>
        <v>183.23065200000002</v>
      </c>
      <c r="M17" s="16">
        <f t="shared" si="3"/>
        <v>152.69221000000002</v>
      </c>
      <c r="N17" s="16">
        <f t="shared" si="4"/>
        <v>305.38442000000003</v>
      </c>
      <c r="O17" s="16">
        <f t="shared" si="5"/>
        <v>198.49987300000001</v>
      </c>
      <c r="P17" s="16">
        <f t="shared" si="6"/>
        <v>198.49987300000001</v>
      </c>
      <c r="Q17" s="13">
        <f t="shared" si="7"/>
        <v>1038.3070279999999</v>
      </c>
      <c r="R17" s="39">
        <v>12</v>
      </c>
      <c r="S17" s="39">
        <v>10</v>
      </c>
      <c r="T17" s="39">
        <v>20</v>
      </c>
      <c r="U17" s="39">
        <v>13</v>
      </c>
      <c r="V17" s="39">
        <v>13</v>
      </c>
      <c r="W17" s="42">
        <f t="shared" si="8"/>
        <v>68</v>
      </c>
      <c r="X17" s="83"/>
      <c r="Y17" s="85"/>
      <c r="Z17" s="85"/>
      <c r="AA17" s="85"/>
      <c r="AB17" s="85"/>
      <c r="AC17" s="85"/>
    </row>
    <row r="18" spans="1:29" s="37" customFormat="1" ht="12.75" customHeight="1" x14ac:dyDescent="0.25">
      <c r="A18" s="48" t="s">
        <v>62</v>
      </c>
      <c r="B18" s="49">
        <v>33</v>
      </c>
      <c r="C18" s="84">
        <v>15.816000000000001</v>
      </c>
      <c r="D18" s="50">
        <v>0</v>
      </c>
      <c r="E18" s="50">
        <v>0.25</v>
      </c>
      <c r="F18" s="36">
        <v>10</v>
      </c>
      <c r="G18" s="64">
        <v>8</v>
      </c>
      <c r="H18" s="44">
        <v>20</v>
      </c>
      <c r="I18" s="57"/>
      <c r="J18" s="61">
        <v>10</v>
      </c>
      <c r="K18" s="11">
        <f t="shared" si="1"/>
        <v>48</v>
      </c>
      <c r="L18" s="16">
        <f t="shared" si="2"/>
        <v>203.07744000000002</v>
      </c>
      <c r="M18" s="16">
        <f t="shared" si="3"/>
        <v>169.2312</v>
      </c>
      <c r="N18" s="16">
        <f t="shared" si="4"/>
        <v>423.07800000000009</v>
      </c>
      <c r="O18" s="16">
        <f t="shared" si="5"/>
        <v>0</v>
      </c>
      <c r="P18" s="16">
        <f t="shared" si="6"/>
        <v>220.00056000000001</v>
      </c>
      <c r="Q18" s="13">
        <f t="shared" si="7"/>
        <v>1015.3872000000001</v>
      </c>
      <c r="R18" s="39">
        <v>12</v>
      </c>
      <c r="S18" s="39">
        <v>10</v>
      </c>
      <c r="T18" s="39">
        <v>25</v>
      </c>
      <c r="U18" s="39">
        <v>0</v>
      </c>
      <c r="V18" s="39">
        <v>13</v>
      </c>
      <c r="W18" s="42">
        <f t="shared" si="8"/>
        <v>60</v>
      </c>
      <c r="X18" s="83"/>
      <c r="Y18" s="85"/>
      <c r="Z18" s="85"/>
      <c r="AA18" s="85"/>
      <c r="AB18" s="85"/>
      <c r="AC18" s="85"/>
    </row>
    <row r="19" spans="1:29" s="37" customFormat="1" ht="12.75" customHeight="1" x14ac:dyDescent="0.25">
      <c r="A19" s="48" t="s">
        <v>63</v>
      </c>
      <c r="B19" s="49">
        <v>86.3</v>
      </c>
      <c r="C19" s="84">
        <v>41.351999999999997</v>
      </c>
      <c r="D19" s="50">
        <v>0</v>
      </c>
      <c r="E19" s="50">
        <v>0.25</v>
      </c>
      <c r="F19" s="36">
        <v>5</v>
      </c>
      <c r="G19" s="64"/>
      <c r="H19" s="44"/>
      <c r="I19" s="57"/>
      <c r="J19" s="61">
        <v>10</v>
      </c>
      <c r="K19" s="11">
        <f t="shared" si="1"/>
        <v>15</v>
      </c>
      <c r="L19" s="16">
        <f t="shared" si="2"/>
        <v>309.72648000000004</v>
      </c>
      <c r="M19" s="16">
        <f t="shared" si="3"/>
        <v>0</v>
      </c>
      <c r="N19" s="16">
        <f t="shared" si="4"/>
        <v>0</v>
      </c>
      <c r="O19" s="16">
        <f t="shared" si="5"/>
        <v>0</v>
      </c>
      <c r="P19" s="16">
        <f t="shared" si="6"/>
        <v>575.20631999999989</v>
      </c>
      <c r="Q19" s="13">
        <f t="shared" si="7"/>
        <v>884.93279999999993</v>
      </c>
      <c r="R19" s="39">
        <v>7</v>
      </c>
      <c r="S19" s="39">
        <v>0</v>
      </c>
      <c r="T19" s="39">
        <v>0</v>
      </c>
      <c r="U19" s="39">
        <v>0</v>
      </c>
      <c r="V19" s="39">
        <v>13</v>
      </c>
      <c r="W19" s="42">
        <f t="shared" si="8"/>
        <v>20</v>
      </c>
      <c r="X19" s="83"/>
      <c r="Y19" s="85"/>
      <c r="Z19" s="85"/>
      <c r="AA19" s="85"/>
      <c r="AB19" s="85"/>
      <c r="AC19" s="85"/>
    </row>
    <row r="20" spans="1:29" s="37" customFormat="1" ht="12.75" customHeight="1" x14ac:dyDescent="0.25">
      <c r="A20" s="48" t="s">
        <v>64</v>
      </c>
      <c r="B20" s="49">
        <v>147</v>
      </c>
      <c r="C20" s="84">
        <v>70.44</v>
      </c>
      <c r="D20" s="50">
        <v>0</v>
      </c>
      <c r="E20" s="50">
        <v>0.25</v>
      </c>
      <c r="F20" s="36"/>
      <c r="G20" s="64"/>
      <c r="H20" s="44"/>
      <c r="I20" s="57"/>
      <c r="J20" s="61">
        <v>5</v>
      </c>
      <c r="K20" s="11">
        <f t="shared" si="1"/>
        <v>5</v>
      </c>
      <c r="L20" s="16">
        <f t="shared" si="2"/>
        <v>0</v>
      </c>
      <c r="M20" s="16">
        <f t="shared" si="3"/>
        <v>0</v>
      </c>
      <c r="N20" s="16">
        <f t="shared" si="4"/>
        <v>0</v>
      </c>
      <c r="O20" s="16">
        <f t="shared" si="5"/>
        <v>0</v>
      </c>
      <c r="P20" s="16">
        <f t="shared" si="6"/>
        <v>376.85399999999998</v>
      </c>
      <c r="Q20" s="13">
        <f t="shared" si="7"/>
        <v>376.85399999999998</v>
      </c>
      <c r="R20" s="39">
        <v>0</v>
      </c>
      <c r="S20" s="39">
        <v>0</v>
      </c>
      <c r="T20" s="39">
        <v>0</v>
      </c>
      <c r="U20" s="39">
        <v>0</v>
      </c>
      <c r="V20" s="39">
        <v>5</v>
      </c>
      <c r="W20" s="42">
        <f t="shared" si="8"/>
        <v>5</v>
      </c>
      <c r="X20" s="83"/>
      <c r="Y20" s="85"/>
      <c r="Z20" s="85"/>
      <c r="AA20" s="85"/>
      <c r="AB20" s="85"/>
      <c r="AC20" s="85"/>
    </row>
    <row r="21" spans="1:29" s="37" customFormat="1" ht="12.75" customHeight="1" x14ac:dyDescent="0.25">
      <c r="A21" s="48" t="s">
        <v>65</v>
      </c>
      <c r="B21" s="49">
        <v>47</v>
      </c>
      <c r="C21" s="84">
        <v>22.527999999999999</v>
      </c>
      <c r="D21" s="50">
        <v>0</v>
      </c>
      <c r="E21" s="50">
        <v>0.25</v>
      </c>
      <c r="F21" s="36"/>
      <c r="G21" s="64"/>
      <c r="H21" s="44">
        <v>5</v>
      </c>
      <c r="I21" s="57">
        <v>20</v>
      </c>
      <c r="J21" s="61">
        <v>10</v>
      </c>
      <c r="K21" s="11">
        <f t="shared" si="1"/>
        <v>35</v>
      </c>
      <c r="L21" s="16">
        <f t="shared" si="2"/>
        <v>0</v>
      </c>
      <c r="M21" s="16">
        <f t="shared" si="3"/>
        <v>0</v>
      </c>
      <c r="N21" s="16">
        <f t="shared" si="4"/>
        <v>168.73472000000001</v>
      </c>
      <c r="O21" s="16">
        <f t="shared" si="5"/>
        <v>602.62399999999991</v>
      </c>
      <c r="P21" s="16">
        <f t="shared" si="6"/>
        <v>313.36448000000001</v>
      </c>
      <c r="Q21" s="13">
        <f t="shared" si="7"/>
        <v>1084.7231999999999</v>
      </c>
      <c r="R21" s="39">
        <v>0</v>
      </c>
      <c r="S21" s="39">
        <v>0</v>
      </c>
      <c r="T21" s="39">
        <v>7</v>
      </c>
      <c r="U21" s="39">
        <v>25</v>
      </c>
      <c r="V21" s="39">
        <v>13</v>
      </c>
      <c r="W21" s="42">
        <f t="shared" si="8"/>
        <v>45</v>
      </c>
      <c r="X21" s="83"/>
      <c r="Y21" s="85"/>
      <c r="Z21" s="85"/>
      <c r="AA21" s="85"/>
      <c r="AB21" s="85"/>
      <c r="AC21" s="85"/>
    </row>
    <row r="22" spans="1:29" s="37" customFormat="1" ht="12.75" customHeight="1" x14ac:dyDescent="0.25">
      <c r="A22" s="48" t="s">
        <v>66</v>
      </c>
      <c r="B22" s="49">
        <v>26.5</v>
      </c>
      <c r="C22" s="84">
        <v>12.5952</v>
      </c>
      <c r="D22" s="50">
        <v>0</v>
      </c>
      <c r="E22" s="50">
        <v>0.25</v>
      </c>
      <c r="F22" s="36">
        <v>20</v>
      </c>
      <c r="G22" s="64"/>
      <c r="H22" s="44">
        <v>10</v>
      </c>
      <c r="I22" s="57">
        <v>10</v>
      </c>
      <c r="J22" s="61">
        <v>10</v>
      </c>
      <c r="K22" s="11">
        <f t="shared" si="1"/>
        <v>50</v>
      </c>
      <c r="L22" s="16">
        <f t="shared" si="2"/>
        <v>336.92160000000001</v>
      </c>
      <c r="M22" s="16">
        <f t="shared" si="3"/>
        <v>0</v>
      </c>
      <c r="N22" s="16">
        <f t="shared" si="4"/>
        <v>175.19923200000002</v>
      </c>
      <c r="O22" s="16">
        <f t="shared" si="5"/>
        <v>161.72236800000002</v>
      </c>
      <c r="P22" s="16">
        <f t="shared" si="6"/>
        <v>175.19923200000002</v>
      </c>
      <c r="Q22" s="13">
        <f t="shared" si="7"/>
        <v>849.04243200000008</v>
      </c>
      <c r="R22" s="39">
        <v>25</v>
      </c>
      <c r="S22" s="39">
        <v>0</v>
      </c>
      <c r="T22" s="39">
        <v>13</v>
      </c>
      <c r="U22" s="39">
        <v>12</v>
      </c>
      <c r="V22" s="39">
        <v>13</v>
      </c>
      <c r="W22" s="42">
        <f t="shared" si="8"/>
        <v>63</v>
      </c>
      <c r="X22" s="83"/>
      <c r="Y22" s="85"/>
      <c r="Z22" s="85"/>
      <c r="AA22" s="85"/>
      <c r="AB22" s="85"/>
      <c r="AC22" s="85"/>
    </row>
    <row r="23" spans="1:29" s="37" customFormat="1" ht="12.75" customHeight="1" x14ac:dyDescent="0.25">
      <c r="A23" s="48" t="s">
        <v>67</v>
      </c>
      <c r="B23" s="49">
        <v>22</v>
      </c>
      <c r="C23" s="84">
        <v>10.544</v>
      </c>
      <c r="D23" s="50">
        <v>0</v>
      </c>
      <c r="E23" s="50">
        <v>0.25</v>
      </c>
      <c r="F23" s="36">
        <v>35</v>
      </c>
      <c r="G23" s="64">
        <v>24</v>
      </c>
      <c r="H23" s="44">
        <v>30</v>
      </c>
      <c r="I23" s="57">
        <v>30</v>
      </c>
      <c r="J23" s="61">
        <v>10</v>
      </c>
      <c r="K23" s="11">
        <f t="shared" si="1"/>
        <v>129</v>
      </c>
      <c r="L23" s="16">
        <f t="shared" si="2"/>
        <v>451.28320000000002</v>
      </c>
      <c r="M23" s="16">
        <f t="shared" si="3"/>
        <v>338.4624</v>
      </c>
      <c r="N23" s="16">
        <f t="shared" si="4"/>
        <v>451.28320000000002</v>
      </c>
      <c r="O23" s="16">
        <f t="shared" si="5"/>
        <v>417.43696000000006</v>
      </c>
      <c r="P23" s="16">
        <f t="shared" si="6"/>
        <v>146.66704000000001</v>
      </c>
      <c r="Q23" s="13">
        <f t="shared" si="7"/>
        <v>1805.1328000000001</v>
      </c>
      <c r="R23" s="39">
        <v>40</v>
      </c>
      <c r="S23" s="39">
        <v>30</v>
      </c>
      <c r="T23" s="39">
        <v>40</v>
      </c>
      <c r="U23" s="39">
        <v>37</v>
      </c>
      <c r="V23" s="39">
        <v>13</v>
      </c>
      <c r="W23" s="42">
        <f t="shared" si="8"/>
        <v>160</v>
      </c>
      <c r="X23" s="83"/>
      <c r="Y23" s="85"/>
      <c r="Z23" s="85"/>
      <c r="AA23" s="85"/>
      <c r="AB23" s="85"/>
      <c r="AC23" s="85"/>
    </row>
    <row r="24" spans="1:29" s="37" customFormat="1" ht="12.75" customHeight="1" x14ac:dyDescent="0.25">
      <c r="A24" s="48" t="s">
        <v>68</v>
      </c>
      <c r="B24" s="49">
        <v>32</v>
      </c>
      <c r="C24" s="84">
        <v>15.336</v>
      </c>
      <c r="D24" s="50">
        <v>0</v>
      </c>
      <c r="E24" s="50">
        <v>0.25</v>
      </c>
      <c r="F24" s="36">
        <v>15</v>
      </c>
      <c r="G24" s="64">
        <v>4</v>
      </c>
      <c r="H24" s="44">
        <v>20</v>
      </c>
      <c r="I24" s="57">
        <v>20</v>
      </c>
      <c r="J24" s="61">
        <v>20</v>
      </c>
      <c r="K24" s="11">
        <f t="shared" si="1"/>
        <v>79</v>
      </c>
      <c r="L24" s="16">
        <f t="shared" si="2"/>
        <v>328.19040000000007</v>
      </c>
      <c r="M24" s="16">
        <f t="shared" si="3"/>
        <v>82.047600000000017</v>
      </c>
      <c r="N24" s="16">
        <f t="shared" si="4"/>
        <v>410.23800000000006</v>
      </c>
      <c r="O24" s="16">
        <f t="shared" si="5"/>
        <v>410.23800000000006</v>
      </c>
      <c r="P24" s="16">
        <f t="shared" si="6"/>
        <v>410.23800000000006</v>
      </c>
      <c r="Q24" s="13">
        <f t="shared" si="7"/>
        <v>1640.9520000000002</v>
      </c>
      <c r="R24" s="39">
        <v>20</v>
      </c>
      <c r="S24" s="39">
        <v>5</v>
      </c>
      <c r="T24" s="39">
        <v>25</v>
      </c>
      <c r="U24" s="39">
        <v>25</v>
      </c>
      <c r="V24" s="39">
        <v>25</v>
      </c>
      <c r="W24" s="42">
        <f t="shared" si="8"/>
        <v>100</v>
      </c>
      <c r="X24" s="83"/>
      <c r="Y24" s="85"/>
      <c r="Z24" s="85"/>
      <c r="AA24" s="85"/>
      <c r="AB24" s="85"/>
      <c r="AC24" s="85"/>
    </row>
    <row r="25" spans="1:29" s="37" customFormat="1" ht="12.75" customHeight="1" x14ac:dyDescent="0.25">
      <c r="A25" s="48" t="s">
        <v>69</v>
      </c>
      <c r="B25" s="49">
        <v>61</v>
      </c>
      <c r="C25" s="84">
        <v>29.224</v>
      </c>
      <c r="D25" s="50">
        <v>0</v>
      </c>
      <c r="E25" s="50">
        <v>0.25</v>
      </c>
      <c r="F25" s="36"/>
      <c r="G25" s="64"/>
      <c r="H25" s="44">
        <v>5</v>
      </c>
      <c r="I25" s="57">
        <v>10</v>
      </c>
      <c r="J25" s="61">
        <v>10</v>
      </c>
      <c r="K25" s="11">
        <f t="shared" si="1"/>
        <v>25</v>
      </c>
      <c r="L25" s="16">
        <f t="shared" si="2"/>
        <v>0</v>
      </c>
      <c r="M25" s="16">
        <f t="shared" si="3"/>
        <v>0</v>
      </c>
      <c r="N25" s="16">
        <f t="shared" si="4"/>
        <v>156.34840000000003</v>
      </c>
      <c r="O25" s="16">
        <f t="shared" si="5"/>
        <v>375.23615999999998</v>
      </c>
      <c r="P25" s="16">
        <f t="shared" si="6"/>
        <v>406.50583999999998</v>
      </c>
      <c r="Q25" s="13">
        <f t="shared" si="7"/>
        <v>938.09040000000005</v>
      </c>
      <c r="R25" s="39">
        <v>0</v>
      </c>
      <c r="S25" s="39">
        <v>0</v>
      </c>
      <c r="T25" s="39">
        <v>5</v>
      </c>
      <c r="U25" s="39">
        <v>12</v>
      </c>
      <c r="V25" s="39">
        <v>13</v>
      </c>
      <c r="W25" s="42">
        <f t="shared" si="8"/>
        <v>30</v>
      </c>
      <c r="X25" s="83"/>
      <c r="Y25" s="85"/>
      <c r="Z25" s="85"/>
      <c r="AA25" s="85"/>
      <c r="AB25" s="85"/>
      <c r="AC25" s="85"/>
    </row>
    <row r="26" spans="1:29" s="37" customFormat="1" ht="12.75" customHeight="1" x14ac:dyDescent="0.25">
      <c r="A26" s="48" t="s">
        <v>71</v>
      </c>
      <c r="B26" s="49">
        <v>32.4</v>
      </c>
      <c r="C26" s="84">
        <v>15.52</v>
      </c>
      <c r="D26" s="50">
        <v>0</v>
      </c>
      <c r="E26" s="50">
        <v>0.25</v>
      </c>
      <c r="F26" s="36">
        <v>20</v>
      </c>
      <c r="G26" s="64">
        <v>16</v>
      </c>
      <c r="H26" s="44">
        <v>10</v>
      </c>
      <c r="I26" s="57">
        <v>30</v>
      </c>
      <c r="J26" s="61">
        <v>10</v>
      </c>
      <c r="K26" s="11">
        <f t="shared" si="1"/>
        <v>86</v>
      </c>
      <c r="L26" s="16">
        <f t="shared" si="2"/>
        <v>415.16</v>
      </c>
      <c r="M26" s="16">
        <f t="shared" si="3"/>
        <v>332.12799999999999</v>
      </c>
      <c r="N26" s="16">
        <f t="shared" si="4"/>
        <v>199.27680000000001</v>
      </c>
      <c r="O26" s="16">
        <f t="shared" si="5"/>
        <v>597.83040000000005</v>
      </c>
      <c r="P26" s="16">
        <f t="shared" si="6"/>
        <v>199.27680000000001</v>
      </c>
      <c r="Q26" s="13">
        <f t="shared" si="7"/>
        <v>1743.672</v>
      </c>
      <c r="R26" s="39">
        <v>25</v>
      </c>
      <c r="S26" s="39">
        <v>20</v>
      </c>
      <c r="T26" s="39">
        <v>12</v>
      </c>
      <c r="U26" s="39">
        <v>36</v>
      </c>
      <c r="V26" s="39">
        <v>12</v>
      </c>
      <c r="W26" s="42">
        <f t="shared" si="8"/>
        <v>105</v>
      </c>
      <c r="X26" s="83"/>
      <c r="Y26" s="85"/>
      <c r="Z26" s="85"/>
      <c r="AA26" s="85"/>
      <c r="AB26" s="85"/>
      <c r="AC26" s="85"/>
    </row>
    <row r="27" spans="1:29" s="37" customFormat="1" ht="12.75" customHeight="1" x14ac:dyDescent="0.25">
      <c r="A27" s="48" t="s">
        <v>72</v>
      </c>
      <c r="B27" s="49">
        <v>15</v>
      </c>
      <c r="C27" s="84">
        <v>7.1840000000000002</v>
      </c>
      <c r="D27" s="50">
        <v>0</v>
      </c>
      <c r="E27" s="50">
        <v>0.25</v>
      </c>
      <c r="F27" s="36">
        <v>5</v>
      </c>
      <c r="G27" s="64"/>
      <c r="H27" s="44"/>
      <c r="I27" s="57"/>
      <c r="J27" s="61">
        <v>5</v>
      </c>
      <c r="K27" s="11">
        <f t="shared" si="1"/>
        <v>10</v>
      </c>
      <c r="L27" s="16">
        <f t="shared" si="2"/>
        <v>53.808160000000008</v>
      </c>
      <c r="M27" s="16">
        <f t="shared" si="3"/>
        <v>0</v>
      </c>
      <c r="N27" s="16">
        <f t="shared" si="4"/>
        <v>0</v>
      </c>
      <c r="O27" s="16">
        <f t="shared" si="5"/>
        <v>0</v>
      </c>
      <c r="P27" s="16">
        <f t="shared" si="6"/>
        <v>61.495040000000003</v>
      </c>
      <c r="Q27" s="13">
        <f t="shared" si="7"/>
        <v>115.3032</v>
      </c>
      <c r="R27" s="39">
        <v>7</v>
      </c>
      <c r="S27" s="39">
        <v>0</v>
      </c>
      <c r="T27" s="39">
        <v>0</v>
      </c>
      <c r="U27" s="39">
        <v>0</v>
      </c>
      <c r="V27" s="39">
        <v>8</v>
      </c>
      <c r="W27" s="42">
        <f t="shared" si="8"/>
        <v>15</v>
      </c>
      <c r="X27" s="83"/>
      <c r="Y27" s="85"/>
      <c r="Z27" s="85"/>
      <c r="AA27" s="85"/>
      <c r="AB27" s="85"/>
      <c r="AC27" s="85"/>
    </row>
    <row r="28" spans="1:29" ht="12.75" customHeight="1" x14ac:dyDescent="0.25">
      <c r="A28" s="48" t="s">
        <v>73</v>
      </c>
      <c r="B28" s="49">
        <v>49.5</v>
      </c>
      <c r="C28" s="84">
        <v>23.72</v>
      </c>
      <c r="D28" s="50">
        <v>0</v>
      </c>
      <c r="E28" s="50">
        <v>0.25</v>
      </c>
      <c r="F28" s="18">
        <v>20</v>
      </c>
      <c r="G28" s="63"/>
      <c r="H28" s="43">
        <v>10</v>
      </c>
      <c r="I28" s="55">
        <v>10</v>
      </c>
      <c r="J28" s="58"/>
      <c r="K28" s="11">
        <f t="shared" si="1"/>
        <v>40</v>
      </c>
      <c r="L28" s="16">
        <f t="shared" si="2"/>
        <v>634.51</v>
      </c>
      <c r="M28" s="16">
        <f t="shared" si="3"/>
        <v>0</v>
      </c>
      <c r="N28" s="16">
        <f t="shared" si="4"/>
        <v>329.94520000000006</v>
      </c>
      <c r="O28" s="16">
        <f t="shared" si="5"/>
        <v>304.56479999999999</v>
      </c>
      <c r="P28" s="16">
        <f t="shared" si="6"/>
        <v>0</v>
      </c>
      <c r="Q28" s="13">
        <f t="shared" si="7"/>
        <v>1269.02</v>
      </c>
      <c r="R28" s="33">
        <v>25</v>
      </c>
      <c r="S28" s="33">
        <v>0</v>
      </c>
      <c r="T28" s="33">
        <v>13</v>
      </c>
      <c r="U28" s="33">
        <v>12</v>
      </c>
      <c r="V28" s="33">
        <v>0</v>
      </c>
      <c r="W28" s="42">
        <f t="shared" si="8"/>
        <v>50</v>
      </c>
      <c r="X28" s="83"/>
      <c r="Y28" s="86"/>
      <c r="Z28" s="86"/>
      <c r="AA28" s="86"/>
      <c r="AB28" s="86"/>
      <c r="AC28" s="86"/>
    </row>
    <row r="29" spans="1:29" ht="12.75" customHeight="1" x14ac:dyDescent="0.25">
      <c r="A29" s="48" t="s">
        <v>75</v>
      </c>
      <c r="B29" s="49">
        <v>69.5</v>
      </c>
      <c r="C29" s="84">
        <v>33.304000000000002</v>
      </c>
      <c r="D29" s="50">
        <v>0</v>
      </c>
      <c r="E29" s="50">
        <v>0.25</v>
      </c>
      <c r="F29" s="18">
        <v>10</v>
      </c>
      <c r="G29" s="63"/>
      <c r="H29" s="43"/>
      <c r="I29" s="55"/>
      <c r="J29" s="58"/>
      <c r="K29" s="11">
        <f t="shared" si="1"/>
        <v>10</v>
      </c>
      <c r="L29" s="16">
        <f t="shared" si="2"/>
        <v>534.52920000000006</v>
      </c>
      <c r="M29" s="16">
        <f t="shared" si="3"/>
        <v>0</v>
      </c>
      <c r="N29" s="16">
        <f t="shared" si="4"/>
        <v>0</v>
      </c>
      <c r="O29" s="16">
        <f t="shared" si="5"/>
        <v>0</v>
      </c>
      <c r="P29" s="16">
        <f t="shared" si="6"/>
        <v>0</v>
      </c>
      <c r="Q29" s="13">
        <f t="shared" si="7"/>
        <v>534.52920000000006</v>
      </c>
      <c r="R29" s="33">
        <v>15</v>
      </c>
      <c r="S29" s="33">
        <v>0</v>
      </c>
      <c r="T29" s="33">
        <v>0</v>
      </c>
      <c r="U29" s="33">
        <v>0</v>
      </c>
      <c r="V29" s="33">
        <v>0</v>
      </c>
      <c r="W29" s="42">
        <f t="shared" si="8"/>
        <v>15</v>
      </c>
      <c r="X29" s="83"/>
      <c r="Y29" s="86"/>
      <c r="Z29" s="86"/>
      <c r="AA29" s="86"/>
      <c r="AB29" s="86"/>
      <c r="AC29" s="86"/>
    </row>
    <row r="30" spans="1:29" ht="12.75" customHeight="1" x14ac:dyDescent="0.25">
      <c r="A30" s="48" t="s">
        <v>76</v>
      </c>
      <c r="B30" s="49">
        <v>34</v>
      </c>
      <c r="C30" s="84">
        <v>16.288</v>
      </c>
      <c r="D30" s="50">
        <v>0</v>
      </c>
      <c r="E30" s="50">
        <v>0.25</v>
      </c>
      <c r="F30" s="18">
        <v>10</v>
      </c>
      <c r="G30" s="63"/>
      <c r="H30" s="43">
        <v>10</v>
      </c>
      <c r="I30" s="55">
        <v>40</v>
      </c>
      <c r="J30" s="58"/>
      <c r="K30" s="11">
        <f t="shared" si="1"/>
        <v>60</v>
      </c>
      <c r="L30" s="16">
        <f t="shared" si="2"/>
        <v>209.13792000000004</v>
      </c>
      <c r="M30" s="16">
        <f t="shared" si="3"/>
        <v>0</v>
      </c>
      <c r="N30" s="16">
        <f t="shared" si="4"/>
        <v>226.56608</v>
      </c>
      <c r="O30" s="16">
        <f t="shared" si="5"/>
        <v>871.40800000000002</v>
      </c>
      <c r="P30" s="16">
        <f t="shared" si="6"/>
        <v>0</v>
      </c>
      <c r="Q30" s="13">
        <f t="shared" si="7"/>
        <v>1307.1120000000001</v>
      </c>
      <c r="R30" s="33">
        <v>12</v>
      </c>
      <c r="S30" s="33">
        <v>0</v>
      </c>
      <c r="T30" s="33">
        <v>13</v>
      </c>
      <c r="U30" s="33">
        <v>50</v>
      </c>
      <c r="V30" s="33">
        <v>0</v>
      </c>
      <c r="W30" s="42">
        <f t="shared" si="8"/>
        <v>75</v>
      </c>
      <c r="X30" s="83"/>
      <c r="Y30" s="86"/>
      <c r="Z30" s="86"/>
      <c r="AA30" s="86"/>
      <c r="AB30" s="86"/>
      <c r="AC30" s="86"/>
    </row>
    <row r="31" spans="1:29" ht="12.75" customHeight="1" x14ac:dyDescent="0.25">
      <c r="A31" s="48" t="s">
        <v>77</v>
      </c>
      <c r="B31" s="49">
        <v>18</v>
      </c>
      <c r="C31" s="84">
        <v>8.6239000000000008</v>
      </c>
      <c r="D31" s="50">
        <v>0</v>
      </c>
      <c r="E31" s="50">
        <v>0.25</v>
      </c>
      <c r="F31" s="18"/>
      <c r="G31" s="63"/>
      <c r="H31" s="43">
        <v>10</v>
      </c>
      <c r="I31" s="55">
        <v>20</v>
      </c>
      <c r="J31" s="58"/>
      <c r="K31" s="11">
        <f t="shared" si="1"/>
        <v>30</v>
      </c>
      <c r="L31" s="16">
        <f t="shared" si="2"/>
        <v>0</v>
      </c>
      <c r="M31" s="16">
        <f t="shared" si="3"/>
        <v>0</v>
      </c>
      <c r="N31" s="16">
        <f t="shared" si="4"/>
        <v>138.41359500000004</v>
      </c>
      <c r="O31" s="16">
        <f t="shared" si="5"/>
        <v>230.68932500000005</v>
      </c>
      <c r="P31" s="16">
        <f t="shared" si="6"/>
        <v>0</v>
      </c>
      <c r="Q31" s="13">
        <f t="shared" si="7"/>
        <v>369.1029200000001</v>
      </c>
      <c r="R31" s="33">
        <v>0</v>
      </c>
      <c r="S31" s="33">
        <v>0</v>
      </c>
      <c r="T31" s="33">
        <v>15</v>
      </c>
      <c r="U31" s="33">
        <v>25</v>
      </c>
      <c r="V31" s="33">
        <v>0</v>
      </c>
      <c r="W31" s="42">
        <f t="shared" si="8"/>
        <v>40</v>
      </c>
      <c r="X31" s="83"/>
      <c r="Y31" s="86"/>
      <c r="Z31" s="86"/>
      <c r="AA31" s="86"/>
      <c r="AB31" s="86"/>
      <c r="AC31" s="86"/>
    </row>
    <row r="32" spans="1:29" ht="12.75" customHeight="1" x14ac:dyDescent="0.25">
      <c r="A32" s="48" t="s">
        <v>79</v>
      </c>
      <c r="B32" s="49">
        <v>39.799999999999997</v>
      </c>
      <c r="C32" s="84">
        <v>19.072099999999999</v>
      </c>
      <c r="D32" s="50">
        <v>0</v>
      </c>
      <c r="E32" s="50">
        <v>0.25</v>
      </c>
      <c r="F32" s="18">
        <v>10</v>
      </c>
      <c r="G32" s="63"/>
      <c r="H32" s="43">
        <v>5</v>
      </c>
      <c r="I32" s="55">
        <v>10</v>
      </c>
      <c r="J32" s="58">
        <v>10</v>
      </c>
      <c r="K32" s="11">
        <f t="shared" si="1"/>
        <v>35</v>
      </c>
      <c r="L32" s="16">
        <f t="shared" si="2"/>
        <v>265.292911</v>
      </c>
      <c r="M32" s="16">
        <f t="shared" si="3"/>
        <v>0</v>
      </c>
      <c r="N32" s="16">
        <f t="shared" si="4"/>
        <v>122.442882</v>
      </c>
      <c r="O32" s="16">
        <f t="shared" si="5"/>
        <v>265.292911</v>
      </c>
      <c r="P32" s="16">
        <f t="shared" si="6"/>
        <v>265.292911</v>
      </c>
      <c r="Q32" s="13">
        <f t="shared" si="7"/>
        <v>918.32161500000007</v>
      </c>
      <c r="R32" s="33">
        <v>13</v>
      </c>
      <c r="S32" s="33">
        <v>0</v>
      </c>
      <c r="T32" s="33">
        <v>6</v>
      </c>
      <c r="U32" s="33">
        <v>13</v>
      </c>
      <c r="V32" s="33">
        <v>13</v>
      </c>
      <c r="W32" s="42">
        <f t="shared" si="8"/>
        <v>45</v>
      </c>
      <c r="X32" s="83"/>
      <c r="Y32" s="86"/>
      <c r="Z32" s="86"/>
      <c r="AA32" s="86"/>
      <c r="AB32" s="86"/>
      <c r="AC32" s="86"/>
    </row>
    <row r="33" spans="1:29" ht="12.75" customHeight="1" x14ac:dyDescent="0.25">
      <c r="A33" s="48" t="s">
        <v>80</v>
      </c>
      <c r="B33" s="49">
        <v>31.8</v>
      </c>
      <c r="C33" s="84">
        <v>15.24</v>
      </c>
      <c r="D33" s="50">
        <v>0</v>
      </c>
      <c r="E33" s="50">
        <v>0.25</v>
      </c>
      <c r="F33" s="18"/>
      <c r="G33" s="63"/>
      <c r="H33" s="43">
        <v>5</v>
      </c>
      <c r="I33" s="55"/>
      <c r="J33" s="58"/>
      <c r="K33" s="11">
        <f t="shared" si="1"/>
        <v>5</v>
      </c>
      <c r="L33" s="16">
        <f t="shared" si="2"/>
        <v>0</v>
      </c>
      <c r="M33" s="16">
        <f t="shared" si="3"/>
        <v>0</v>
      </c>
      <c r="N33" s="16">
        <f t="shared" si="4"/>
        <v>81.534000000000006</v>
      </c>
      <c r="O33" s="16">
        <f t="shared" si="5"/>
        <v>0</v>
      </c>
      <c r="P33" s="16">
        <f t="shared" si="6"/>
        <v>0</v>
      </c>
      <c r="Q33" s="13">
        <f t="shared" si="7"/>
        <v>81.534000000000006</v>
      </c>
      <c r="R33" s="33">
        <v>0</v>
      </c>
      <c r="S33" s="33">
        <v>0</v>
      </c>
      <c r="T33" s="33">
        <v>5</v>
      </c>
      <c r="U33" s="33">
        <v>0</v>
      </c>
      <c r="V33" s="33">
        <v>0</v>
      </c>
      <c r="W33" s="42">
        <f t="shared" si="8"/>
        <v>5</v>
      </c>
      <c r="X33" s="83"/>
      <c r="Y33" s="86"/>
      <c r="Z33" s="86"/>
      <c r="AA33" s="86"/>
      <c r="AB33" s="86"/>
      <c r="AC33" s="86"/>
    </row>
    <row r="34" spans="1:29" ht="12.75" customHeight="1" x14ac:dyDescent="0.25">
      <c r="A34" s="48" t="s">
        <v>83</v>
      </c>
      <c r="B34" s="49">
        <v>20.3</v>
      </c>
      <c r="C34" s="84">
        <v>9.7279999999999998</v>
      </c>
      <c r="D34" s="50">
        <v>0</v>
      </c>
      <c r="E34" s="50">
        <v>0.25</v>
      </c>
      <c r="F34" s="18"/>
      <c r="G34" s="63"/>
      <c r="H34" s="43"/>
      <c r="I34" s="55">
        <v>40</v>
      </c>
      <c r="J34" s="58"/>
      <c r="K34" s="11">
        <f t="shared" si="1"/>
        <v>40</v>
      </c>
      <c r="L34" s="16">
        <f t="shared" si="2"/>
        <v>0</v>
      </c>
      <c r="M34" s="16">
        <f t="shared" si="3"/>
        <v>0</v>
      </c>
      <c r="N34" s="16">
        <f t="shared" si="4"/>
        <v>0</v>
      </c>
      <c r="O34" s="16">
        <f t="shared" si="5"/>
        <v>520.44799999999998</v>
      </c>
      <c r="P34" s="16">
        <f t="shared" si="6"/>
        <v>0</v>
      </c>
      <c r="Q34" s="13">
        <f t="shared" si="7"/>
        <v>520.44799999999998</v>
      </c>
      <c r="R34" s="33">
        <v>0</v>
      </c>
      <c r="S34" s="33">
        <v>0</v>
      </c>
      <c r="T34" s="33">
        <v>0</v>
      </c>
      <c r="U34" s="33">
        <v>50</v>
      </c>
      <c r="V34" s="33">
        <v>0</v>
      </c>
      <c r="W34" s="42">
        <f t="shared" si="8"/>
        <v>50</v>
      </c>
      <c r="X34" s="83"/>
      <c r="Y34" s="86"/>
      <c r="Z34" s="86"/>
      <c r="AA34" s="86"/>
      <c r="AB34" s="86"/>
      <c r="AC34" s="86"/>
    </row>
    <row r="35" spans="1:29" s="37" customFormat="1" ht="12.75" customHeight="1" x14ac:dyDescent="0.25">
      <c r="A35" s="48" t="s">
        <v>94</v>
      </c>
      <c r="B35" s="49">
        <v>13</v>
      </c>
      <c r="C35" s="84">
        <v>5.835</v>
      </c>
      <c r="D35" s="50">
        <v>0</v>
      </c>
      <c r="E35" s="50">
        <v>0.25</v>
      </c>
      <c r="F35" s="35"/>
      <c r="G35" s="65"/>
      <c r="H35" s="46">
        <v>5</v>
      </c>
      <c r="I35" s="56"/>
      <c r="J35" s="62"/>
      <c r="K35" s="11">
        <f t="shared" si="1"/>
        <v>5</v>
      </c>
      <c r="L35" s="16">
        <f t="shared" si="2"/>
        <v>0</v>
      </c>
      <c r="M35" s="16">
        <f t="shared" si="3"/>
        <v>0</v>
      </c>
      <c r="N35" s="16">
        <f t="shared" si="4"/>
        <v>49.947600000000001</v>
      </c>
      <c r="O35" s="16">
        <f t="shared" si="5"/>
        <v>0</v>
      </c>
      <c r="P35" s="16">
        <f t="shared" si="6"/>
        <v>0</v>
      </c>
      <c r="Q35" s="13">
        <f t="shared" si="7"/>
        <v>49.947600000000001</v>
      </c>
      <c r="R35" s="39">
        <v>0</v>
      </c>
      <c r="S35" s="39">
        <v>0</v>
      </c>
      <c r="T35" s="39">
        <v>8</v>
      </c>
      <c r="U35" s="39">
        <v>0</v>
      </c>
      <c r="V35" s="39">
        <v>0</v>
      </c>
      <c r="W35" s="42">
        <f t="shared" si="8"/>
        <v>8</v>
      </c>
      <c r="X35" s="83"/>
      <c r="Y35" s="85"/>
      <c r="Z35" s="85"/>
      <c r="AA35" s="85"/>
      <c r="AB35" s="85"/>
      <c r="AC35" s="85"/>
    </row>
    <row r="36" spans="1:29" s="37" customFormat="1" ht="12.75" customHeight="1" x14ac:dyDescent="0.25">
      <c r="A36" s="48" t="s">
        <v>95</v>
      </c>
      <c r="B36" s="49">
        <v>22</v>
      </c>
      <c r="C36" s="84">
        <v>9.8358000000000008</v>
      </c>
      <c r="D36" s="50">
        <v>0</v>
      </c>
      <c r="E36" s="50">
        <v>0.25</v>
      </c>
      <c r="F36" s="35">
        <v>30</v>
      </c>
      <c r="G36" s="65"/>
      <c r="H36" s="46">
        <v>10</v>
      </c>
      <c r="I36" s="56"/>
      <c r="J36" s="62">
        <v>10</v>
      </c>
      <c r="K36" s="11">
        <f t="shared" si="1"/>
        <v>50</v>
      </c>
      <c r="L36" s="16">
        <f t="shared" si="2"/>
        <v>389.3993220000001</v>
      </c>
      <c r="M36" s="16">
        <f t="shared" si="3"/>
        <v>0</v>
      </c>
      <c r="N36" s="16">
        <f t="shared" si="4"/>
        <v>157.86459000000002</v>
      </c>
      <c r="O36" s="16">
        <f t="shared" si="5"/>
        <v>0</v>
      </c>
      <c r="P36" s="16">
        <f t="shared" si="6"/>
        <v>157.86459000000002</v>
      </c>
      <c r="Q36" s="13">
        <f t="shared" si="7"/>
        <v>705.12850200000014</v>
      </c>
      <c r="R36" s="39">
        <v>37</v>
      </c>
      <c r="S36" s="39">
        <v>0</v>
      </c>
      <c r="T36" s="39">
        <v>15</v>
      </c>
      <c r="U36" s="39">
        <v>0</v>
      </c>
      <c r="V36" s="39">
        <v>15</v>
      </c>
      <c r="W36" s="42">
        <f t="shared" si="8"/>
        <v>67</v>
      </c>
      <c r="X36" s="83"/>
      <c r="Y36" s="85"/>
      <c r="Z36" s="85"/>
      <c r="AA36" s="85"/>
      <c r="AB36" s="85"/>
      <c r="AC36" s="85"/>
    </row>
    <row r="37" spans="1:29" s="37" customFormat="1" ht="12.75" customHeight="1" x14ac:dyDescent="0.25">
      <c r="A37" s="48" t="s">
        <v>96</v>
      </c>
      <c r="B37" s="49">
        <v>30</v>
      </c>
      <c r="C37" s="84">
        <v>13.311199999999999</v>
      </c>
      <c r="D37" s="50">
        <v>0</v>
      </c>
      <c r="E37" s="50">
        <v>0.25</v>
      </c>
      <c r="F37" s="35">
        <v>20</v>
      </c>
      <c r="G37" s="65"/>
      <c r="H37" s="45"/>
      <c r="I37" s="56"/>
      <c r="J37" s="62"/>
      <c r="K37" s="11">
        <f t="shared" si="1"/>
        <v>20</v>
      </c>
      <c r="L37" s="16">
        <f t="shared" si="2"/>
        <v>384.56056800000005</v>
      </c>
      <c r="M37" s="16">
        <f t="shared" si="3"/>
        <v>0</v>
      </c>
      <c r="N37" s="16">
        <f t="shared" si="4"/>
        <v>0</v>
      </c>
      <c r="O37" s="16">
        <f t="shared" si="5"/>
        <v>0</v>
      </c>
      <c r="P37" s="16">
        <f t="shared" si="6"/>
        <v>0</v>
      </c>
      <c r="Q37" s="13">
        <f t="shared" si="7"/>
        <v>384.56056800000005</v>
      </c>
      <c r="R37" s="39">
        <v>27</v>
      </c>
      <c r="S37" s="39">
        <v>0</v>
      </c>
      <c r="T37" s="39">
        <v>0</v>
      </c>
      <c r="U37" s="39">
        <v>0</v>
      </c>
      <c r="V37" s="39">
        <v>0</v>
      </c>
      <c r="W37" s="42">
        <f t="shared" si="8"/>
        <v>27</v>
      </c>
      <c r="X37" s="83"/>
      <c r="Y37" s="85"/>
      <c r="Z37" s="85"/>
      <c r="AA37" s="85"/>
      <c r="AB37" s="85"/>
      <c r="AC37" s="85"/>
    </row>
    <row r="38" spans="1:29" s="37" customFormat="1" ht="12.75" customHeight="1" x14ac:dyDescent="0.25">
      <c r="A38" s="48" t="s">
        <v>97</v>
      </c>
      <c r="B38" s="49">
        <v>22</v>
      </c>
      <c r="C38" s="84">
        <v>9.9204000000000008</v>
      </c>
      <c r="D38" s="50">
        <v>0</v>
      </c>
      <c r="E38" s="50">
        <v>0.25</v>
      </c>
      <c r="F38" s="35">
        <v>25</v>
      </c>
      <c r="G38" s="65">
        <v>16</v>
      </c>
      <c r="H38" s="46">
        <v>20</v>
      </c>
      <c r="I38" s="56">
        <v>10</v>
      </c>
      <c r="J38" s="62"/>
      <c r="K38" s="11">
        <f t="shared" si="1"/>
        <v>71</v>
      </c>
      <c r="L38" s="16">
        <f t="shared" si="2"/>
        <v>371.51898000000006</v>
      </c>
      <c r="M38" s="16">
        <f t="shared" si="3"/>
        <v>212.29656000000003</v>
      </c>
      <c r="N38" s="16">
        <f t="shared" si="4"/>
        <v>265.37070000000006</v>
      </c>
      <c r="O38" s="16">
        <f t="shared" si="5"/>
        <v>137.99276400000002</v>
      </c>
      <c r="P38" s="16">
        <f t="shared" si="6"/>
        <v>0</v>
      </c>
      <c r="Q38" s="13">
        <f t="shared" si="7"/>
        <v>987.17900400000008</v>
      </c>
      <c r="R38" s="39">
        <v>35</v>
      </c>
      <c r="S38" s="39">
        <v>20</v>
      </c>
      <c r="T38" s="39">
        <v>25</v>
      </c>
      <c r="U38" s="39">
        <v>13</v>
      </c>
      <c r="V38" s="39">
        <v>0</v>
      </c>
      <c r="W38" s="42">
        <f t="shared" si="8"/>
        <v>93</v>
      </c>
      <c r="X38" s="83"/>
      <c r="Y38" s="85"/>
      <c r="Z38" s="85"/>
      <c r="AA38" s="85"/>
      <c r="AB38" s="85"/>
      <c r="AC38" s="85"/>
    </row>
    <row r="39" spans="1:29" s="37" customFormat="1" ht="12.75" customHeight="1" x14ac:dyDescent="0.25">
      <c r="A39" s="48" t="s">
        <v>98</v>
      </c>
      <c r="B39" s="49">
        <v>40</v>
      </c>
      <c r="C39" s="84">
        <v>17.97</v>
      </c>
      <c r="D39" s="50">
        <v>0</v>
      </c>
      <c r="E39" s="50">
        <v>0.25</v>
      </c>
      <c r="F39" s="35">
        <v>25</v>
      </c>
      <c r="G39" s="65">
        <v>16</v>
      </c>
      <c r="H39" s="46">
        <v>30</v>
      </c>
      <c r="I39" s="56">
        <v>40</v>
      </c>
      <c r="J39" s="62">
        <v>10</v>
      </c>
      <c r="K39" s="11">
        <f t="shared" ref="K39:K55" si="9">SUM(F39:J39)</f>
        <v>121</v>
      </c>
      <c r="L39" s="16">
        <f t="shared" si="2"/>
        <v>672.97649999999999</v>
      </c>
      <c r="M39" s="16">
        <f t="shared" si="3"/>
        <v>384.55799999999999</v>
      </c>
      <c r="N39" s="16">
        <f t="shared" si="4"/>
        <v>769.11599999999999</v>
      </c>
      <c r="O39" s="16">
        <f t="shared" si="5"/>
        <v>961.3950000000001</v>
      </c>
      <c r="P39" s="16">
        <f t="shared" si="6"/>
        <v>288.41849999999999</v>
      </c>
      <c r="Q39" s="13">
        <f t="shared" ref="Q39:Q55" si="10">SUM(L39:P39)</f>
        <v>3076.4639999999999</v>
      </c>
      <c r="R39" s="39">
        <v>35</v>
      </c>
      <c r="S39" s="39">
        <v>20</v>
      </c>
      <c r="T39" s="39">
        <v>40</v>
      </c>
      <c r="U39" s="39">
        <v>50</v>
      </c>
      <c r="V39" s="39">
        <v>15</v>
      </c>
      <c r="W39" s="42">
        <f t="shared" ref="W39:W55" si="11">SUM(R39:V39)</f>
        <v>160</v>
      </c>
      <c r="X39" s="83"/>
      <c r="Y39" s="85"/>
      <c r="Z39" s="85"/>
      <c r="AA39" s="85"/>
      <c r="AB39" s="85"/>
      <c r="AC39" s="85"/>
    </row>
    <row r="40" spans="1:29" ht="12.75" customHeight="1" x14ac:dyDescent="0.25">
      <c r="A40" s="48" t="s">
        <v>100</v>
      </c>
      <c r="B40" s="49">
        <v>29</v>
      </c>
      <c r="C40" s="84">
        <v>13.896000000000001</v>
      </c>
      <c r="D40" s="50">
        <v>0</v>
      </c>
      <c r="E40" s="50">
        <v>0.25</v>
      </c>
      <c r="F40" s="18">
        <v>25</v>
      </c>
      <c r="G40" s="63">
        <v>16</v>
      </c>
      <c r="H40" s="43">
        <v>20</v>
      </c>
      <c r="I40" s="55">
        <v>40</v>
      </c>
      <c r="J40" s="58">
        <v>10</v>
      </c>
      <c r="K40" s="11">
        <f t="shared" si="9"/>
        <v>111</v>
      </c>
      <c r="L40" s="16">
        <f t="shared" si="2"/>
        <v>446.0616</v>
      </c>
      <c r="M40" s="16">
        <f t="shared" si="3"/>
        <v>297.37440000000004</v>
      </c>
      <c r="N40" s="16">
        <f t="shared" si="4"/>
        <v>371.71800000000007</v>
      </c>
      <c r="O40" s="16">
        <f t="shared" si="5"/>
        <v>743.43600000000015</v>
      </c>
      <c r="P40" s="16">
        <f t="shared" si="6"/>
        <v>223.0308</v>
      </c>
      <c r="Q40" s="13">
        <f t="shared" si="10"/>
        <v>2081.6208000000001</v>
      </c>
      <c r="R40" s="33">
        <v>30</v>
      </c>
      <c r="S40" s="33">
        <v>20</v>
      </c>
      <c r="T40" s="33">
        <v>25</v>
      </c>
      <c r="U40" s="33">
        <v>50</v>
      </c>
      <c r="V40" s="33">
        <v>15</v>
      </c>
      <c r="W40" s="42">
        <f t="shared" si="11"/>
        <v>140</v>
      </c>
      <c r="X40" s="83"/>
      <c r="Y40" s="86"/>
      <c r="Z40" s="86"/>
      <c r="AA40" s="86"/>
      <c r="AB40" s="86"/>
      <c r="AC40" s="86"/>
    </row>
    <row r="41" spans="1:29" ht="12.75" customHeight="1" x14ac:dyDescent="0.25">
      <c r="A41" s="48" t="s">
        <v>102</v>
      </c>
      <c r="B41" s="49">
        <v>29.6</v>
      </c>
      <c r="C41" s="84">
        <v>14.2</v>
      </c>
      <c r="D41" s="50">
        <v>0</v>
      </c>
      <c r="E41" s="50">
        <v>0.25</v>
      </c>
      <c r="F41" s="17">
        <v>10</v>
      </c>
      <c r="G41" s="67"/>
      <c r="H41" s="47">
        <v>10</v>
      </c>
      <c r="I41" s="54">
        <v>10</v>
      </c>
      <c r="J41" s="60">
        <v>10</v>
      </c>
      <c r="K41" s="11">
        <f t="shared" si="9"/>
        <v>40</v>
      </c>
      <c r="L41" s="16">
        <f t="shared" si="2"/>
        <v>182.32799999999997</v>
      </c>
      <c r="M41" s="16">
        <f t="shared" si="3"/>
        <v>0</v>
      </c>
      <c r="N41" s="16">
        <f t="shared" si="4"/>
        <v>197.52199999999999</v>
      </c>
      <c r="O41" s="16">
        <f t="shared" si="5"/>
        <v>182.32799999999997</v>
      </c>
      <c r="P41" s="16">
        <f t="shared" si="6"/>
        <v>197.52199999999999</v>
      </c>
      <c r="Q41" s="13">
        <f t="shared" si="10"/>
        <v>759.69999999999982</v>
      </c>
      <c r="R41" s="33">
        <v>12</v>
      </c>
      <c r="S41" s="33">
        <v>0</v>
      </c>
      <c r="T41" s="33">
        <v>13</v>
      </c>
      <c r="U41" s="33">
        <v>12</v>
      </c>
      <c r="V41" s="33">
        <v>13</v>
      </c>
      <c r="W41" s="42">
        <f t="shared" si="11"/>
        <v>50</v>
      </c>
      <c r="X41" s="83"/>
      <c r="Y41" s="86"/>
      <c r="Z41" s="86"/>
      <c r="AA41" s="86"/>
      <c r="AB41" s="86"/>
      <c r="AC41" s="86"/>
    </row>
    <row r="42" spans="1:29" ht="12.75" customHeight="1" x14ac:dyDescent="0.25">
      <c r="A42" s="48" t="s">
        <v>103</v>
      </c>
      <c r="B42" s="49">
        <v>15.2</v>
      </c>
      <c r="C42" s="84">
        <v>6.8324999999999996</v>
      </c>
      <c r="D42" s="50">
        <v>0</v>
      </c>
      <c r="E42" s="50">
        <v>0.25</v>
      </c>
      <c r="F42" s="17">
        <v>20</v>
      </c>
      <c r="G42" s="68">
        <v>8</v>
      </c>
      <c r="H42" s="47">
        <v>30</v>
      </c>
      <c r="I42" s="54">
        <v>10</v>
      </c>
      <c r="J42" s="60">
        <v>10</v>
      </c>
      <c r="K42" s="11">
        <f t="shared" si="9"/>
        <v>78</v>
      </c>
      <c r="L42" s="16">
        <f t="shared" si="2"/>
        <v>182.769375</v>
      </c>
      <c r="M42" s="16">
        <f t="shared" si="3"/>
        <v>73.107749999999996</v>
      </c>
      <c r="N42" s="16">
        <f t="shared" si="4"/>
        <v>285.120225</v>
      </c>
      <c r="O42" s="16">
        <f t="shared" si="5"/>
        <v>109.661625</v>
      </c>
      <c r="P42" s="16">
        <f t="shared" si="6"/>
        <v>109.661625</v>
      </c>
      <c r="Q42" s="13">
        <f t="shared" si="10"/>
        <v>760.3205999999999</v>
      </c>
      <c r="R42" s="33">
        <v>25</v>
      </c>
      <c r="S42" s="33">
        <v>10</v>
      </c>
      <c r="T42" s="33">
        <v>39</v>
      </c>
      <c r="U42" s="33">
        <v>15</v>
      </c>
      <c r="V42" s="33">
        <v>15</v>
      </c>
      <c r="W42" s="42">
        <f t="shared" si="11"/>
        <v>104</v>
      </c>
      <c r="X42" s="83"/>
      <c r="Y42" s="86"/>
      <c r="Z42" s="86"/>
      <c r="AA42" s="86"/>
      <c r="AB42" s="86"/>
      <c r="AC42" s="86"/>
    </row>
    <row r="43" spans="1:29" ht="12.75" customHeight="1" x14ac:dyDescent="0.25">
      <c r="A43" s="48" t="s">
        <v>104</v>
      </c>
      <c r="B43" s="49">
        <v>12.1</v>
      </c>
      <c r="C43" s="84">
        <v>5.46</v>
      </c>
      <c r="D43" s="50">
        <v>0</v>
      </c>
      <c r="E43" s="50">
        <v>0.25</v>
      </c>
      <c r="F43" s="17">
        <v>20</v>
      </c>
      <c r="G43" s="68">
        <v>8</v>
      </c>
      <c r="H43" s="47">
        <v>40</v>
      </c>
      <c r="I43" s="54">
        <v>10</v>
      </c>
      <c r="J43" s="60">
        <v>10</v>
      </c>
      <c r="K43" s="11">
        <f t="shared" si="9"/>
        <v>88</v>
      </c>
      <c r="L43" s="16">
        <f t="shared" si="2"/>
        <v>146.05500000000001</v>
      </c>
      <c r="M43" s="16">
        <f t="shared" si="3"/>
        <v>87.63300000000001</v>
      </c>
      <c r="N43" s="16">
        <f t="shared" si="4"/>
        <v>292.11</v>
      </c>
      <c r="O43" s="16">
        <f t="shared" si="5"/>
        <v>87.63300000000001</v>
      </c>
      <c r="P43" s="16">
        <f t="shared" si="6"/>
        <v>87.63300000000001</v>
      </c>
      <c r="Q43" s="13">
        <f t="shared" si="10"/>
        <v>701.06400000000008</v>
      </c>
      <c r="R43" s="33">
        <v>25</v>
      </c>
      <c r="S43" s="33">
        <v>15</v>
      </c>
      <c r="T43" s="33">
        <v>50</v>
      </c>
      <c r="U43" s="33">
        <v>15</v>
      </c>
      <c r="V43" s="33">
        <v>15</v>
      </c>
      <c r="W43" s="42">
        <f t="shared" si="11"/>
        <v>120</v>
      </c>
      <c r="X43" s="83"/>
      <c r="Y43" s="86"/>
      <c r="Z43" s="86"/>
      <c r="AA43" s="86"/>
      <c r="AB43" s="86"/>
      <c r="AC43" s="86"/>
    </row>
    <row r="44" spans="1:29" ht="12.75" customHeight="1" x14ac:dyDescent="0.25">
      <c r="A44" s="48" t="s">
        <v>105</v>
      </c>
      <c r="B44" s="49">
        <v>9.6999999999999993</v>
      </c>
      <c r="C44" s="84">
        <v>4.4695</v>
      </c>
      <c r="D44" s="50">
        <v>0</v>
      </c>
      <c r="E44" s="50">
        <v>0.25</v>
      </c>
      <c r="F44" s="17"/>
      <c r="G44" s="68"/>
      <c r="H44" s="47">
        <v>10</v>
      </c>
      <c r="I44" s="54"/>
      <c r="J44" s="60"/>
      <c r="K44" s="11">
        <f t="shared" si="9"/>
        <v>10</v>
      </c>
      <c r="L44" s="16">
        <f t="shared" si="2"/>
        <v>0</v>
      </c>
      <c r="M44" s="16">
        <f t="shared" si="3"/>
        <v>0</v>
      </c>
      <c r="N44" s="16">
        <f t="shared" si="4"/>
        <v>62.170745000000004</v>
      </c>
      <c r="O44" s="16">
        <f t="shared" si="5"/>
        <v>0</v>
      </c>
      <c r="P44" s="16">
        <f t="shared" si="6"/>
        <v>0</v>
      </c>
      <c r="Q44" s="13">
        <f t="shared" si="10"/>
        <v>62.170745000000004</v>
      </c>
      <c r="R44" s="33">
        <v>0</v>
      </c>
      <c r="S44" s="33">
        <v>0</v>
      </c>
      <c r="T44" s="33">
        <v>13</v>
      </c>
      <c r="U44" s="33">
        <v>0</v>
      </c>
      <c r="V44" s="33">
        <v>0</v>
      </c>
      <c r="W44" s="42">
        <f t="shared" si="11"/>
        <v>13</v>
      </c>
      <c r="X44" s="83"/>
      <c r="Y44" s="86"/>
      <c r="Z44" s="86"/>
      <c r="AA44" s="86"/>
      <c r="AB44" s="86"/>
      <c r="AC44" s="86"/>
    </row>
    <row r="45" spans="1:29" ht="12.75" customHeight="1" x14ac:dyDescent="0.25">
      <c r="A45" s="48" t="s">
        <v>106</v>
      </c>
      <c r="B45" s="49">
        <v>21</v>
      </c>
      <c r="C45" s="84">
        <v>9.4474499999999999</v>
      </c>
      <c r="D45" s="50">
        <v>0</v>
      </c>
      <c r="E45" s="50">
        <v>0.33</v>
      </c>
      <c r="F45" s="18">
        <v>45</v>
      </c>
      <c r="G45" s="63">
        <v>16</v>
      </c>
      <c r="H45" s="43">
        <v>80</v>
      </c>
      <c r="I45" s="55"/>
      <c r="J45" s="58">
        <v>50</v>
      </c>
      <c r="K45" s="11">
        <f t="shared" si="9"/>
        <v>191</v>
      </c>
      <c r="L45" s="16">
        <f t="shared" si="2"/>
        <v>606.52629000000002</v>
      </c>
      <c r="M45" s="16">
        <f t="shared" si="3"/>
        <v>232.5017445</v>
      </c>
      <c r="N45" s="16">
        <f t="shared" si="4"/>
        <v>1061.4210075000001</v>
      </c>
      <c r="O45" s="16">
        <f t="shared" si="5"/>
        <v>0</v>
      </c>
      <c r="P45" s="16">
        <f t="shared" si="6"/>
        <v>657.07014750000008</v>
      </c>
      <c r="Q45" s="13">
        <f t="shared" si="10"/>
        <v>2557.5191895000003</v>
      </c>
      <c r="R45" s="33">
        <v>60</v>
      </c>
      <c r="S45" s="33">
        <v>23</v>
      </c>
      <c r="T45" s="33">
        <v>105</v>
      </c>
      <c r="U45" s="33">
        <v>0</v>
      </c>
      <c r="V45" s="33">
        <v>65</v>
      </c>
      <c r="W45" s="42">
        <f t="shared" si="11"/>
        <v>253</v>
      </c>
      <c r="X45" s="83"/>
      <c r="Y45" s="86"/>
      <c r="Z45" s="86"/>
      <c r="AA45" s="86"/>
      <c r="AB45" s="86"/>
      <c r="AC45" s="86"/>
    </row>
    <row r="46" spans="1:29" ht="12.75" customHeight="1" x14ac:dyDescent="0.25">
      <c r="A46" s="48" t="s">
        <v>108</v>
      </c>
      <c r="B46" s="49">
        <v>81.400000000000006</v>
      </c>
      <c r="C46" s="84">
        <v>39</v>
      </c>
      <c r="D46" s="50">
        <v>0</v>
      </c>
      <c r="E46" s="50">
        <v>0.25</v>
      </c>
      <c r="F46" s="18"/>
      <c r="G46" s="63"/>
      <c r="H46" s="43">
        <v>5</v>
      </c>
      <c r="I46" s="55"/>
      <c r="J46" s="58">
        <v>10</v>
      </c>
      <c r="K46" s="11">
        <f t="shared" si="9"/>
        <v>15</v>
      </c>
      <c r="L46" s="16">
        <f t="shared" si="2"/>
        <v>0</v>
      </c>
      <c r="M46" s="16">
        <f t="shared" si="3"/>
        <v>0</v>
      </c>
      <c r="N46" s="16">
        <f t="shared" si="4"/>
        <v>250.38000000000002</v>
      </c>
      <c r="O46" s="16">
        <f t="shared" si="5"/>
        <v>0</v>
      </c>
      <c r="P46" s="16">
        <f t="shared" si="6"/>
        <v>584.22</v>
      </c>
      <c r="Q46" s="13">
        <f t="shared" si="10"/>
        <v>834.6</v>
      </c>
      <c r="R46" s="33">
        <v>0</v>
      </c>
      <c r="S46" s="33">
        <v>0</v>
      </c>
      <c r="T46" s="33">
        <v>6</v>
      </c>
      <c r="U46" s="33">
        <v>0</v>
      </c>
      <c r="V46" s="33">
        <v>14</v>
      </c>
      <c r="W46" s="42">
        <f t="shared" si="11"/>
        <v>20</v>
      </c>
      <c r="X46" s="83"/>
      <c r="Y46" s="86"/>
      <c r="Z46" s="86"/>
      <c r="AA46" s="86"/>
      <c r="AB46" s="86"/>
      <c r="AC46" s="86"/>
    </row>
    <row r="47" spans="1:29" ht="12.75" customHeight="1" x14ac:dyDescent="0.25">
      <c r="A47" s="48" t="s">
        <v>109</v>
      </c>
      <c r="B47" s="49">
        <v>22.5</v>
      </c>
      <c r="C47" s="84">
        <v>10.784000000000001</v>
      </c>
      <c r="D47" s="50">
        <v>0</v>
      </c>
      <c r="E47" s="50">
        <v>0.25</v>
      </c>
      <c r="F47" s="15">
        <v>10</v>
      </c>
      <c r="G47" s="63"/>
      <c r="H47" s="43"/>
      <c r="I47" s="53">
        <v>10</v>
      </c>
      <c r="J47" s="59">
        <v>10</v>
      </c>
      <c r="K47" s="11">
        <f t="shared" si="9"/>
        <v>30</v>
      </c>
      <c r="L47" s="16">
        <f t="shared" si="2"/>
        <v>161.54432</v>
      </c>
      <c r="M47" s="16">
        <f t="shared" si="3"/>
        <v>0</v>
      </c>
      <c r="N47" s="16">
        <f t="shared" si="4"/>
        <v>0</v>
      </c>
      <c r="O47" s="16">
        <f t="shared" si="5"/>
        <v>150.00544000000002</v>
      </c>
      <c r="P47" s="16">
        <f t="shared" si="6"/>
        <v>150.00544000000002</v>
      </c>
      <c r="Q47" s="13">
        <f t="shared" si="10"/>
        <v>461.55520000000001</v>
      </c>
      <c r="R47" s="33">
        <v>14</v>
      </c>
      <c r="S47" s="33">
        <v>0</v>
      </c>
      <c r="T47" s="33">
        <v>0</v>
      </c>
      <c r="U47" s="33">
        <v>13</v>
      </c>
      <c r="V47" s="33">
        <v>13</v>
      </c>
      <c r="W47" s="42">
        <f t="shared" si="11"/>
        <v>40</v>
      </c>
      <c r="X47" s="83"/>
      <c r="Y47" s="86"/>
      <c r="Z47" s="86"/>
      <c r="AA47" s="86"/>
      <c r="AB47" s="86"/>
      <c r="AC47" s="86"/>
    </row>
    <row r="48" spans="1:29" ht="12.75" customHeight="1" x14ac:dyDescent="0.25">
      <c r="A48" s="48" t="s">
        <v>111</v>
      </c>
      <c r="B48" s="49">
        <v>51.5</v>
      </c>
      <c r="C48" s="84">
        <v>24.68</v>
      </c>
      <c r="D48" s="50">
        <v>0</v>
      </c>
      <c r="E48" s="50">
        <v>0.25</v>
      </c>
      <c r="F48" s="18">
        <v>5</v>
      </c>
      <c r="G48" s="63"/>
      <c r="H48" s="43">
        <v>10</v>
      </c>
      <c r="I48" s="55">
        <v>10</v>
      </c>
      <c r="J48" s="58">
        <v>10</v>
      </c>
      <c r="K48" s="11">
        <f t="shared" si="9"/>
        <v>35</v>
      </c>
      <c r="L48" s="16">
        <f t="shared" si="2"/>
        <v>158.44559999999998</v>
      </c>
      <c r="M48" s="16">
        <f t="shared" si="3"/>
        <v>0</v>
      </c>
      <c r="N48" s="16">
        <f t="shared" si="4"/>
        <v>343.29879999999997</v>
      </c>
      <c r="O48" s="16">
        <f t="shared" si="5"/>
        <v>343.29879999999997</v>
      </c>
      <c r="P48" s="16">
        <f t="shared" si="6"/>
        <v>343.29879999999997</v>
      </c>
      <c r="Q48" s="13">
        <f t="shared" si="10"/>
        <v>1188.3419999999999</v>
      </c>
      <c r="R48" s="33">
        <v>6</v>
      </c>
      <c r="S48" s="33">
        <v>0</v>
      </c>
      <c r="T48" s="33">
        <v>13</v>
      </c>
      <c r="U48" s="33">
        <v>13</v>
      </c>
      <c r="V48" s="33">
        <v>13</v>
      </c>
      <c r="W48" s="42">
        <f t="shared" si="11"/>
        <v>45</v>
      </c>
      <c r="X48" s="83"/>
      <c r="Y48" s="86"/>
      <c r="Z48" s="86"/>
      <c r="AA48" s="86"/>
      <c r="AB48" s="86"/>
      <c r="AC48" s="86"/>
    </row>
    <row r="49" spans="1:29" ht="12.75" customHeight="1" x14ac:dyDescent="0.25">
      <c r="A49" s="48" t="s">
        <v>117</v>
      </c>
      <c r="B49" s="49">
        <v>101</v>
      </c>
      <c r="C49" s="84">
        <v>48.4</v>
      </c>
      <c r="D49" s="50">
        <v>0</v>
      </c>
      <c r="E49" s="50">
        <v>0.25</v>
      </c>
      <c r="F49" s="18">
        <v>5</v>
      </c>
      <c r="G49" s="63">
        <v>4</v>
      </c>
      <c r="H49" s="43">
        <v>2</v>
      </c>
      <c r="I49" s="55"/>
      <c r="J49" s="58"/>
      <c r="K49" s="11">
        <f t="shared" si="9"/>
        <v>11</v>
      </c>
      <c r="L49" s="16">
        <f t="shared" si="2"/>
        <v>258.94</v>
      </c>
      <c r="M49" s="16">
        <f t="shared" si="3"/>
        <v>258.94</v>
      </c>
      <c r="N49" s="16">
        <f t="shared" si="4"/>
        <v>258.94</v>
      </c>
      <c r="O49" s="16">
        <f t="shared" si="5"/>
        <v>0</v>
      </c>
      <c r="P49" s="16">
        <f t="shared" si="6"/>
        <v>0</v>
      </c>
      <c r="Q49" s="13">
        <f t="shared" si="10"/>
        <v>776.81999999999994</v>
      </c>
      <c r="R49" s="33">
        <v>5</v>
      </c>
      <c r="S49" s="33">
        <v>5</v>
      </c>
      <c r="T49" s="33">
        <v>5</v>
      </c>
      <c r="U49" s="33">
        <v>0</v>
      </c>
      <c r="V49" s="33">
        <v>0</v>
      </c>
      <c r="W49" s="42">
        <f t="shared" si="11"/>
        <v>15</v>
      </c>
      <c r="X49" s="83"/>
      <c r="Y49" s="86"/>
      <c r="Z49" s="86"/>
      <c r="AA49" s="86"/>
      <c r="AB49" s="86"/>
      <c r="AC49" s="86"/>
    </row>
    <row r="50" spans="1:29" ht="12.75" customHeight="1" x14ac:dyDescent="0.25">
      <c r="A50" s="48" t="s">
        <v>118</v>
      </c>
      <c r="B50" s="49">
        <v>149</v>
      </c>
      <c r="C50" s="84">
        <v>71.400000000000006</v>
      </c>
      <c r="D50" s="50">
        <v>0</v>
      </c>
      <c r="E50" s="50">
        <v>0.25</v>
      </c>
      <c r="F50" s="18">
        <v>5</v>
      </c>
      <c r="G50" s="63"/>
      <c r="H50" s="43"/>
      <c r="I50" s="55">
        <v>10</v>
      </c>
      <c r="J50" s="58"/>
      <c r="K50" s="11">
        <f t="shared" si="9"/>
        <v>15</v>
      </c>
      <c r="L50" s="16">
        <f t="shared" si="2"/>
        <v>381.99</v>
      </c>
      <c r="M50" s="16">
        <f t="shared" si="3"/>
        <v>0</v>
      </c>
      <c r="N50" s="16">
        <f t="shared" si="4"/>
        <v>0</v>
      </c>
      <c r="O50" s="16">
        <f t="shared" si="5"/>
        <v>1145.97</v>
      </c>
      <c r="P50" s="16">
        <f t="shared" si="6"/>
        <v>0</v>
      </c>
      <c r="Q50" s="13">
        <f t="shared" si="10"/>
        <v>1527.96</v>
      </c>
      <c r="R50" s="33">
        <v>5</v>
      </c>
      <c r="S50" s="33">
        <v>0</v>
      </c>
      <c r="T50" s="33">
        <v>0</v>
      </c>
      <c r="U50" s="33">
        <v>15</v>
      </c>
      <c r="V50" s="33">
        <v>0</v>
      </c>
      <c r="W50" s="42">
        <f t="shared" si="11"/>
        <v>20</v>
      </c>
      <c r="X50" s="83"/>
      <c r="Y50" s="86"/>
      <c r="Z50" s="86"/>
      <c r="AA50" s="86"/>
      <c r="AB50" s="86"/>
      <c r="AC50" s="86"/>
    </row>
    <row r="51" spans="1:29" ht="12.75" customHeight="1" x14ac:dyDescent="0.25">
      <c r="A51" s="48" t="s">
        <v>120</v>
      </c>
      <c r="B51" s="49">
        <v>34.700000000000003</v>
      </c>
      <c r="C51" s="84">
        <v>16.623999999999999</v>
      </c>
      <c r="D51" s="50">
        <v>0</v>
      </c>
      <c r="E51" s="50">
        <v>0.25</v>
      </c>
      <c r="F51" s="18"/>
      <c r="G51" s="63"/>
      <c r="H51" s="43">
        <v>5</v>
      </c>
      <c r="I51" s="55"/>
      <c r="J51" s="58">
        <v>10</v>
      </c>
      <c r="K51" s="11">
        <f t="shared" si="9"/>
        <v>15</v>
      </c>
      <c r="L51" s="16">
        <f t="shared" si="2"/>
        <v>0</v>
      </c>
      <c r="M51" s="16">
        <f t="shared" si="3"/>
        <v>0</v>
      </c>
      <c r="N51" s="16">
        <f t="shared" si="4"/>
        <v>106.72608000000001</v>
      </c>
      <c r="O51" s="16">
        <f t="shared" si="5"/>
        <v>0</v>
      </c>
      <c r="P51" s="16">
        <f t="shared" si="6"/>
        <v>249.02752000000001</v>
      </c>
      <c r="Q51" s="13">
        <f t="shared" si="10"/>
        <v>355.75360000000001</v>
      </c>
      <c r="R51" s="33">
        <v>0</v>
      </c>
      <c r="S51" s="33">
        <v>0</v>
      </c>
      <c r="T51" s="33">
        <v>6</v>
      </c>
      <c r="U51" s="33">
        <v>0</v>
      </c>
      <c r="V51" s="33">
        <v>14</v>
      </c>
      <c r="W51" s="42">
        <f t="shared" si="11"/>
        <v>20</v>
      </c>
      <c r="X51" s="83"/>
      <c r="Y51" s="86"/>
      <c r="Z51" s="86"/>
      <c r="AA51" s="86"/>
      <c r="AB51" s="86"/>
      <c r="AC51" s="86"/>
    </row>
    <row r="52" spans="1:29" ht="12.75" customHeight="1" x14ac:dyDescent="0.25">
      <c r="A52" s="48" t="s">
        <v>121</v>
      </c>
      <c r="B52" s="49">
        <v>26.5</v>
      </c>
      <c r="C52" s="84">
        <v>12.696</v>
      </c>
      <c r="D52" s="50">
        <v>0</v>
      </c>
      <c r="E52" s="50">
        <v>0.25</v>
      </c>
      <c r="F52" s="18">
        <v>20</v>
      </c>
      <c r="G52" s="63">
        <v>4</v>
      </c>
      <c r="H52" s="43">
        <v>10</v>
      </c>
      <c r="I52" s="55">
        <v>50</v>
      </c>
      <c r="J52" s="58">
        <v>10</v>
      </c>
      <c r="K52" s="11">
        <f t="shared" si="9"/>
        <v>94</v>
      </c>
      <c r="L52" s="16">
        <f t="shared" si="2"/>
        <v>339.61799999999999</v>
      </c>
      <c r="M52" s="16">
        <f t="shared" si="3"/>
        <v>67.923600000000008</v>
      </c>
      <c r="N52" s="16">
        <f t="shared" si="4"/>
        <v>203.77080000000001</v>
      </c>
      <c r="O52" s="16">
        <f t="shared" si="5"/>
        <v>747.15960000000007</v>
      </c>
      <c r="P52" s="16">
        <f t="shared" si="6"/>
        <v>203.77080000000001</v>
      </c>
      <c r="Q52" s="13">
        <f t="shared" si="10"/>
        <v>1562.2428000000002</v>
      </c>
      <c r="R52" s="33">
        <v>25</v>
      </c>
      <c r="S52" s="33">
        <v>5</v>
      </c>
      <c r="T52" s="33">
        <v>15</v>
      </c>
      <c r="U52" s="33">
        <v>55</v>
      </c>
      <c r="V52" s="33">
        <v>15</v>
      </c>
      <c r="W52" s="42">
        <f t="shared" si="11"/>
        <v>115</v>
      </c>
      <c r="X52" s="83"/>
      <c r="Y52" s="86"/>
      <c r="Z52" s="86"/>
      <c r="AA52" s="86"/>
      <c r="AB52" s="86"/>
      <c r="AC52" s="86"/>
    </row>
    <row r="53" spans="1:29" ht="12.75" customHeight="1" x14ac:dyDescent="0.25">
      <c r="A53" s="48" t="s">
        <v>124</v>
      </c>
      <c r="B53" s="49">
        <v>20</v>
      </c>
      <c r="C53" s="84">
        <v>9.58</v>
      </c>
      <c r="D53" s="50">
        <v>0</v>
      </c>
      <c r="E53" s="50">
        <v>0.25</v>
      </c>
      <c r="F53" s="18">
        <v>10</v>
      </c>
      <c r="G53" s="63"/>
      <c r="H53" s="43"/>
      <c r="I53" s="55"/>
      <c r="J53" s="58"/>
      <c r="K53" s="11">
        <f t="shared" si="9"/>
        <v>10</v>
      </c>
      <c r="L53" s="16">
        <f t="shared" si="2"/>
        <v>153.75899999999999</v>
      </c>
      <c r="M53" s="16">
        <f t="shared" si="3"/>
        <v>0</v>
      </c>
      <c r="N53" s="16">
        <f t="shared" si="4"/>
        <v>0</v>
      </c>
      <c r="O53" s="16">
        <f t="shared" si="5"/>
        <v>0</v>
      </c>
      <c r="P53" s="16">
        <f t="shared" si="6"/>
        <v>0</v>
      </c>
      <c r="Q53" s="13">
        <f t="shared" si="10"/>
        <v>153.75899999999999</v>
      </c>
      <c r="R53" s="33">
        <v>15</v>
      </c>
      <c r="S53" s="33">
        <v>0</v>
      </c>
      <c r="T53" s="33">
        <v>0</v>
      </c>
      <c r="U53" s="33">
        <v>0</v>
      </c>
      <c r="V53" s="33">
        <v>0</v>
      </c>
      <c r="W53" s="42">
        <f t="shared" si="11"/>
        <v>15</v>
      </c>
      <c r="X53" s="83"/>
      <c r="Y53" s="86"/>
      <c r="Z53" s="86"/>
      <c r="AA53" s="86"/>
      <c r="AB53" s="86"/>
      <c r="AC53" s="86"/>
    </row>
    <row r="54" spans="1:29" ht="12.75" customHeight="1" x14ac:dyDescent="0.25">
      <c r="A54" s="48" t="s">
        <v>125</v>
      </c>
      <c r="B54" s="49">
        <v>15.3</v>
      </c>
      <c r="C54" s="84">
        <v>7.3437000000000001</v>
      </c>
      <c r="D54" s="50">
        <v>0</v>
      </c>
      <c r="E54" s="50">
        <v>0.25</v>
      </c>
      <c r="F54" s="18"/>
      <c r="G54" s="63"/>
      <c r="H54" s="43"/>
      <c r="I54" s="55">
        <v>10</v>
      </c>
      <c r="J54" s="58"/>
      <c r="K54" s="11">
        <f t="shared" si="9"/>
        <v>10</v>
      </c>
      <c r="L54" s="16">
        <f t="shared" si="2"/>
        <v>0</v>
      </c>
      <c r="M54" s="16">
        <f t="shared" si="3"/>
        <v>0</v>
      </c>
      <c r="N54" s="16">
        <f t="shared" si="4"/>
        <v>0</v>
      </c>
      <c r="O54" s="16">
        <f t="shared" si="5"/>
        <v>117.86638500000001</v>
      </c>
      <c r="P54" s="16">
        <f t="shared" si="6"/>
        <v>0</v>
      </c>
      <c r="Q54" s="13">
        <f t="shared" si="10"/>
        <v>117.86638500000001</v>
      </c>
      <c r="R54" s="33">
        <v>0</v>
      </c>
      <c r="S54" s="33">
        <v>0</v>
      </c>
      <c r="T54" s="33">
        <v>0</v>
      </c>
      <c r="U54" s="33">
        <v>15</v>
      </c>
      <c r="V54" s="33">
        <v>0</v>
      </c>
      <c r="W54" s="42">
        <f t="shared" si="11"/>
        <v>15</v>
      </c>
      <c r="X54" s="83"/>
      <c r="Y54" s="86"/>
      <c r="Z54" s="86"/>
      <c r="AA54" s="86"/>
      <c r="AB54" s="86"/>
      <c r="AC54" s="86"/>
    </row>
    <row r="55" spans="1:29" s="37" customFormat="1" ht="12.75" customHeight="1" x14ac:dyDescent="0.25">
      <c r="A55" s="48" t="s">
        <v>129</v>
      </c>
      <c r="B55" s="49">
        <v>34.6</v>
      </c>
      <c r="C55" s="84">
        <v>16.576000000000001</v>
      </c>
      <c r="D55" s="50">
        <v>0</v>
      </c>
      <c r="E55" s="50">
        <v>0.25</v>
      </c>
      <c r="F55" s="36"/>
      <c r="G55" s="64"/>
      <c r="H55" s="44">
        <v>5</v>
      </c>
      <c r="I55" s="57"/>
      <c r="J55" s="61"/>
      <c r="K55" s="11">
        <f t="shared" si="9"/>
        <v>5</v>
      </c>
      <c r="L55" s="16">
        <f t="shared" si="2"/>
        <v>0</v>
      </c>
      <c r="M55" s="16">
        <f t="shared" si="3"/>
        <v>0</v>
      </c>
      <c r="N55" s="16">
        <f t="shared" si="4"/>
        <v>88.681600000000003</v>
      </c>
      <c r="O55" s="16">
        <f t="shared" si="5"/>
        <v>0</v>
      </c>
      <c r="P55" s="16">
        <f t="shared" si="6"/>
        <v>0</v>
      </c>
      <c r="Q55" s="13">
        <f t="shared" si="10"/>
        <v>88.681600000000003</v>
      </c>
      <c r="R55" s="33">
        <v>0</v>
      </c>
      <c r="S55" s="33">
        <v>0</v>
      </c>
      <c r="T55" s="33">
        <v>5</v>
      </c>
      <c r="U55" s="33">
        <v>0</v>
      </c>
      <c r="V55" s="33">
        <v>0</v>
      </c>
      <c r="W55" s="42">
        <f t="shared" si="11"/>
        <v>5</v>
      </c>
      <c r="X55" s="83"/>
      <c r="Y55" s="85"/>
      <c r="Z55" s="85"/>
      <c r="AA55" s="85"/>
      <c r="AB55" s="85"/>
      <c r="AC55" s="85"/>
    </row>
    <row r="56" spans="1:29" x14ac:dyDescent="0.2">
      <c r="Y56" s="86"/>
      <c r="Z56" s="86"/>
      <c r="AA56" s="86"/>
      <c r="AB56" s="86"/>
      <c r="AC56" s="86"/>
    </row>
    <row r="57" spans="1:29" x14ac:dyDescent="0.2">
      <c r="Y57" s="86"/>
      <c r="Z57" s="86"/>
      <c r="AA57" s="86"/>
      <c r="AB57" s="86"/>
      <c r="AC57" s="86"/>
    </row>
    <row r="58" spans="1:29" x14ac:dyDescent="0.2">
      <c r="Y58" s="86"/>
      <c r="Z58" s="86"/>
      <c r="AA58" s="86"/>
      <c r="AB58" s="86"/>
      <c r="AC58" s="86"/>
    </row>
    <row r="59" spans="1:29" x14ac:dyDescent="0.2">
      <c r="Y59" s="86"/>
      <c r="Z59" s="86"/>
      <c r="AA59" s="86"/>
      <c r="AB59" s="86"/>
      <c r="AC59" s="86"/>
    </row>
    <row r="60" spans="1:29" x14ac:dyDescent="0.2">
      <c r="Y60" s="86"/>
      <c r="Z60" s="86"/>
      <c r="AA60" s="86"/>
      <c r="AB60" s="86"/>
      <c r="AC60" s="86"/>
    </row>
    <row r="61" spans="1:29" x14ac:dyDescent="0.2">
      <c r="Y61" s="86"/>
      <c r="Z61" s="86"/>
      <c r="AA61" s="86"/>
      <c r="AB61" s="86"/>
      <c r="AC61" s="86"/>
    </row>
    <row r="62" spans="1:29" x14ac:dyDescent="0.2">
      <c r="Y62" s="86"/>
      <c r="Z62" s="86"/>
      <c r="AA62" s="86"/>
      <c r="AB62" s="86"/>
      <c r="AC62" s="86"/>
    </row>
    <row r="63" spans="1:29" x14ac:dyDescent="0.2">
      <c r="Y63" s="86"/>
      <c r="Z63" s="86"/>
      <c r="AA63" s="86"/>
      <c r="AB63" s="86"/>
      <c r="AC63" s="86"/>
    </row>
    <row r="64" spans="1:29" x14ac:dyDescent="0.2">
      <c r="Y64" s="86"/>
      <c r="Z64" s="86"/>
      <c r="AA64" s="86"/>
      <c r="AB64" s="86"/>
      <c r="AC64" s="86"/>
    </row>
  </sheetData>
  <sheetProtection password="C65C" sheet="1" objects="1" scenarios="1"/>
  <protectedRanges>
    <protectedRange password="C6C6" sqref="J6:J55" name="ID_1"/>
    <protectedRange algorithmName="SHA-512" hashValue="wGvi4sIMQ+cXcEtGkotcBnAEKj7SVXqCvAFIau2BRHuhAh+pVjT3d6pdQ8/sXIdXz/i01MitJSrIPddEWAPj5w==" saltValue="qERVUFqbsVobLQUOAni2Pg==" spinCount="100000" sqref="H6:H55" name="CH_1"/>
    <protectedRange password="8FC7" sqref="G6:G55" name="LP_1"/>
    <protectedRange algorithmName="SHA-512" hashValue="1yb8GKSid8CasPYGT6LiMIno1MKWwrJCezlcqFcz01garwkLeIVZrpZ+DRR1yWzi1oY+DDkWuqEueaeYfQfWtg==" saltValue="7ktNIGwY7IKj94P7IU7sTQ==" spinCount="100000" sqref="F6:F55" name="SA_1"/>
    <protectedRange sqref="I6:I55" name="LO_1_1_2"/>
  </protectedRanges>
  <mergeCells count="12">
    <mergeCell ref="F1:K1"/>
    <mergeCell ref="R1:T1"/>
    <mergeCell ref="D4:E4"/>
    <mergeCell ref="F2:K2"/>
    <mergeCell ref="L2:Q2"/>
    <mergeCell ref="R2:W2"/>
    <mergeCell ref="B3:D3"/>
    <mergeCell ref="F3:J3"/>
    <mergeCell ref="L3:P3"/>
    <mergeCell ref="R3:V3"/>
    <mergeCell ref="U1:W1"/>
    <mergeCell ref="B1:E2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/>
  </sheetViews>
  <sheetFormatPr baseColWidth="10" defaultRowHeight="15" x14ac:dyDescent="0.25"/>
  <cols>
    <col min="1" max="1" width="34.140625" bestFit="1" customWidth="1"/>
    <col min="2" max="2" width="11.42578125" style="3"/>
    <col min="4" max="5" width="8.85546875" customWidth="1"/>
    <col min="6" max="6" width="11.42578125" style="3"/>
  </cols>
  <sheetData>
    <row r="1" spans="1:7" s="20" customFormat="1" ht="15" customHeight="1" x14ac:dyDescent="0.25">
      <c r="A1" s="19" t="s">
        <v>12</v>
      </c>
      <c r="B1" s="34" t="s">
        <v>2</v>
      </c>
      <c r="C1" s="105" t="s">
        <v>20</v>
      </c>
      <c r="D1" s="105"/>
      <c r="E1" s="106" t="s">
        <v>22</v>
      </c>
      <c r="F1" s="106"/>
      <c r="G1" s="28">
        <f>B2*(1-$D$2)</f>
        <v>50646.170097500006</v>
      </c>
    </row>
    <row r="2" spans="1:7" s="20" customFormat="1" ht="15" customHeight="1" x14ac:dyDescent="0.25">
      <c r="A2" s="27" t="s">
        <v>24</v>
      </c>
      <c r="B2" s="25">
        <f>SUM(F4:F139)</f>
        <v>50646.170097500006</v>
      </c>
      <c r="C2" s="25" t="s">
        <v>23</v>
      </c>
      <c r="D2" s="26">
        <v>0</v>
      </c>
      <c r="E2" s="103" t="s">
        <v>13</v>
      </c>
      <c r="F2" s="104"/>
      <c r="G2" s="29">
        <f>SUM(G4:G139)</f>
        <v>2652</v>
      </c>
    </row>
    <row r="3" spans="1:7" x14ac:dyDescent="0.25">
      <c r="A3" s="4" t="s">
        <v>6</v>
      </c>
      <c r="B3" s="5" t="s">
        <v>153</v>
      </c>
      <c r="C3" s="4" t="s">
        <v>5</v>
      </c>
      <c r="D3" s="4" t="s">
        <v>8</v>
      </c>
      <c r="E3" s="4" t="s">
        <v>7</v>
      </c>
      <c r="F3" s="5" t="s">
        <v>11</v>
      </c>
      <c r="G3" s="4" t="s">
        <v>10</v>
      </c>
    </row>
    <row r="4" spans="1:7" ht="12.95" customHeight="1" x14ac:dyDescent="0.25">
      <c r="A4" s="1" t="str">
        <f>DETAIL!A6</f>
        <v>aclav 1g st / 12</v>
      </c>
      <c r="B4" s="2">
        <f>DETAIL!C6</f>
        <v>47.055500000000002</v>
      </c>
      <c r="C4" s="40">
        <f>DETAIL!K6</f>
        <v>50</v>
      </c>
      <c r="D4" s="8">
        <f>DETAIL!D6</f>
        <v>0</v>
      </c>
      <c r="E4" s="8">
        <f>DETAIL!E6</f>
        <v>0.25</v>
      </c>
      <c r="F4" s="7">
        <f>B4*G4*1.07</f>
        <v>3172.0112550000003</v>
      </c>
      <c r="G4" s="6">
        <v>63</v>
      </c>
    </row>
    <row r="5" spans="1:7" ht="12.95" customHeight="1" x14ac:dyDescent="0.25">
      <c r="A5" s="1" t="str">
        <f>DETAIL!A7</f>
        <v>aclav 1g st / 14</v>
      </c>
      <c r="B5" s="2">
        <f>DETAIL!C7</f>
        <v>55.103999999999999</v>
      </c>
      <c r="C5" s="40">
        <f>DETAIL!K7</f>
        <v>40</v>
      </c>
      <c r="D5" s="8">
        <f>DETAIL!D7</f>
        <v>0</v>
      </c>
      <c r="E5" s="8">
        <f>DETAIL!E7</f>
        <v>0.25</v>
      </c>
      <c r="F5" s="7">
        <f t="shared" ref="F5:F53" si="0">B5*G5*1.07</f>
        <v>2948.0639999999999</v>
      </c>
      <c r="G5" s="6">
        <v>50</v>
      </c>
    </row>
    <row r="6" spans="1:7" ht="12.95" customHeight="1" x14ac:dyDescent="0.25">
      <c r="A6" s="1" t="str">
        <f>DETAIL!A8</f>
        <v>aclav 1g st / 16</v>
      </c>
      <c r="B6" s="2">
        <f>DETAIL!C8</f>
        <v>62.782899999999998</v>
      </c>
      <c r="C6" s="40">
        <f>DETAIL!K8</f>
        <v>54</v>
      </c>
      <c r="D6" s="8">
        <f>DETAIL!D8</f>
        <v>0</v>
      </c>
      <c r="E6" s="8">
        <f>DETAIL!E8</f>
        <v>0.25</v>
      </c>
      <c r="F6" s="7">
        <f t="shared" si="0"/>
        <v>4568.0838039999999</v>
      </c>
      <c r="G6" s="6">
        <v>68</v>
      </c>
    </row>
    <row r="7" spans="1:7" ht="12.95" customHeight="1" x14ac:dyDescent="0.25">
      <c r="A7" s="1" t="str">
        <f>DETAIL!A9</f>
        <v>aclav 500 mg bt 12 sts</v>
      </c>
      <c r="B7" s="2">
        <f>DETAIL!C9</f>
        <v>38.271999999999998</v>
      </c>
      <c r="C7" s="40">
        <f>DETAIL!K9</f>
        <v>15</v>
      </c>
      <c r="D7" s="8">
        <f>DETAIL!D9</f>
        <v>0</v>
      </c>
      <c r="E7" s="8">
        <f>DETAIL!E9</f>
        <v>0.25</v>
      </c>
      <c r="F7" s="7">
        <f t="shared" si="0"/>
        <v>819.02080000000001</v>
      </c>
      <c r="G7" s="6">
        <v>20</v>
      </c>
    </row>
    <row r="8" spans="1:7" ht="12.95" customHeight="1" x14ac:dyDescent="0.25">
      <c r="A8" s="1" t="str">
        <f>DETAIL!A10</f>
        <v>aclav 500mg st /16</v>
      </c>
      <c r="B8" s="2">
        <f>DETAIL!C10</f>
        <v>51.023000000000003</v>
      </c>
      <c r="C8" s="40">
        <f>DETAIL!K10</f>
        <v>5</v>
      </c>
      <c r="D8" s="8">
        <f>DETAIL!D10</f>
        <v>0</v>
      </c>
      <c r="E8" s="8">
        <f>DETAIL!E10</f>
        <v>0.25</v>
      </c>
      <c r="F8" s="7">
        <f t="shared" si="0"/>
        <v>272.97305</v>
      </c>
      <c r="G8" s="6">
        <v>5</v>
      </c>
    </row>
    <row r="9" spans="1:7" ht="12.95" customHeight="1" x14ac:dyDescent="0.25">
      <c r="A9" s="1" t="str">
        <f>DETAIL!A11</f>
        <v>aclav sp gm</v>
      </c>
      <c r="B9" s="2">
        <f>DETAIL!C11</f>
        <v>33.543999999999997</v>
      </c>
      <c r="C9" s="40">
        <f>DETAIL!K11</f>
        <v>20</v>
      </c>
      <c r="D9" s="8">
        <f>DETAIL!D11</f>
        <v>0</v>
      </c>
      <c r="E9" s="8">
        <f>DETAIL!E11</f>
        <v>0.25</v>
      </c>
      <c r="F9" s="7">
        <f t="shared" si="0"/>
        <v>897.30199999999991</v>
      </c>
      <c r="G9" s="6">
        <v>25</v>
      </c>
    </row>
    <row r="10" spans="1:7" ht="12.95" customHeight="1" x14ac:dyDescent="0.25">
      <c r="A10" s="1" t="str">
        <f>DETAIL!A12</f>
        <v>aclav sp pm</v>
      </c>
      <c r="B10" s="2">
        <f>DETAIL!C12</f>
        <v>21.16</v>
      </c>
      <c r="C10" s="40">
        <f>DETAIL!K12</f>
        <v>10</v>
      </c>
      <c r="D10" s="8">
        <f>DETAIL!D12</f>
        <v>0</v>
      </c>
      <c r="E10" s="8">
        <f>DETAIL!E12</f>
        <v>0.25</v>
      </c>
      <c r="F10" s="7">
        <f t="shared" si="0"/>
        <v>339.61799999999999</v>
      </c>
      <c r="G10" s="6">
        <v>15</v>
      </c>
    </row>
    <row r="11" spans="1:7" ht="12.95" customHeight="1" x14ac:dyDescent="0.25">
      <c r="A11" s="1" t="str">
        <f>DETAIL!A13</f>
        <v>alfamox 1g / 14st</v>
      </c>
      <c r="B11" s="2">
        <f>DETAIL!C13</f>
        <v>31.143999999999998</v>
      </c>
      <c r="C11" s="40">
        <f>DETAIL!K13</f>
        <v>20</v>
      </c>
      <c r="D11" s="8">
        <f>DETAIL!D13</f>
        <v>0</v>
      </c>
      <c r="E11" s="8">
        <f>DETAIL!E13</f>
        <v>0.25</v>
      </c>
      <c r="F11" s="7">
        <f t="shared" si="0"/>
        <v>833.10199999999998</v>
      </c>
      <c r="G11" s="6">
        <v>25</v>
      </c>
    </row>
    <row r="12" spans="1:7" ht="12.95" customHeight="1" x14ac:dyDescent="0.25">
      <c r="A12" s="1" t="str">
        <f>DETAIL!A14</f>
        <v>algofene 150 ml</v>
      </c>
      <c r="B12" s="2">
        <f>DETAIL!C14</f>
        <v>8.1519999999999992</v>
      </c>
      <c r="C12" s="40">
        <f>DETAIL!K14</f>
        <v>24</v>
      </c>
      <c r="D12" s="8">
        <f>DETAIL!D14</f>
        <v>0</v>
      </c>
      <c r="E12" s="8">
        <f>DETAIL!E14</f>
        <v>0.25</v>
      </c>
      <c r="F12" s="7">
        <f t="shared" si="0"/>
        <v>261.67919999999998</v>
      </c>
      <c r="G12" s="6">
        <v>30</v>
      </c>
    </row>
    <row r="13" spans="1:7" ht="12.95" customHeight="1" x14ac:dyDescent="0.25">
      <c r="A13" s="1" t="str">
        <f>DETAIL!A15</f>
        <v>argo sirop</v>
      </c>
      <c r="B13" s="2">
        <f>DETAIL!C15</f>
        <v>14.616</v>
      </c>
      <c r="C13" s="40">
        <f>DETAIL!K15</f>
        <v>25</v>
      </c>
      <c r="D13" s="8">
        <f>DETAIL!D15</f>
        <v>0</v>
      </c>
      <c r="E13" s="8">
        <f>DETAIL!E15</f>
        <v>0.25</v>
      </c>
      <c r="F13" s="7">
        <f t="shared" si="0"/>
        <v>469.17360000000002</v>
      </c>
      <c r="G13" s="6">
        <v>30</v>
      </c>
    </row>
    <row r="14" spans="1:7" ht="12.95" customHeight="1" x14ac:dyDescent="0.25">
      <c r="A14" s="1" t="str">
        <f>DETAIL!A16</f>
        <v>astaph 125mg / 100ml sp</v>
      </c>
      <c r="B14" s="2">
        <f>DETAIL!C16</f>
        <v>14.183999999999999</v>
      </c>
      <c r="C14" s="40">
        <f>DETAIL!K16</f>
        <v>20</v>
      </c>
      <c r="D14" s="8">
        <f>DETAIL!D16</f>
        <v>0</v>
      </c>
      <c r="E14" s="8">
        <f>DETAIL!E16</f>
        <v>0.25</v>
      </c>
      <c r="F14" s="7">
        <f t="shared" si="0"/>
        <v>379.42199999999997</v>
      </c>
      <c r="G14" s="6">
        <v>25</v>
      </c>
    </row>
    <row r="15" spans="1:7" ht="12.95" customHeight="1" x14ac:dyDescent="0.25">
      <c r="A15" s="1" t="str">
        <f>DETAIL!A17</f>
        <v>betastene 0,05% gouttes</v>
      </c>
      <c r="B15" s="2">
        <f>DETAIL!C17</f>
        <v>14.270300000000001</v>
      </c>
      <c r="C15" s="40">
        <f>DETAIL!K17</f>
        <v>53</v>
      </c>
      <c r="D15" s="8">
        <f>DETAIL!D17</f>
        <v>0</v>
      </c>
      <c r="E15" s="8">
        <f>DETAIL!E17</f>
        <v>0.25</v>
      </c>
      <c r="F15" s="7">
        <f t="shared" si="0"/>
        <v>1038.3070280000002</v>
      </c>
      <c r="G15" s="6">
        <v>68</v>
      </c>
    </row>
    <row r="16" spans="1:7" ht="12.95" customHeight="1" x14ac:dyDescent="0.25">
      <c r="A16" s="1" t="str">
        <f>DETAIL!A18</f>
        <v>canaflucan 150mg/1cp</v>
      </c>
      <c r="B16" s="2">
        <f>DETAIL!C18</f>
        <v>15.816000000000001</v>
      </c>
      <c r="C16" s="40">
        <f>DETAIL!K18</f>
        <v>48</v>
      </c>
      <c r="D16" s="8">
        <f>DETAIL!D18</f>
        <v>0</v>
      </c>
      <c r="E16" s="8">
        <f>DETAIL!E18</f>
        <v>0.25</v>
      </c>
      <c r="F16" s="7">
        <f t="shared" si="0"/>
        <v>1015.3872000000001</v>
      </c>
      <c r="G16" s="6">
        <v>60</v>
      </c>
    </row>
    <row r="17" spans="1:7" ht="12.95" customHeight="1" x14ac:dyDescent="0.25">
      <c r="A17" s="1" t="str">
        <f>DETAIL!A19</f>
        <v>canaflucan 150mg/3cp</v>
      </c>
      <c r="B17" s="2">
        <f>DETAIL!C19</f>
        <v>41.351999999999997</v>
      </c>
      <c r="C17" s="40">
        <f>DETAIL!K19</f>
        <v>15</v>
      </c>
      <c r="D17" s="8">
        <f>DETAIL!D19</f>
        <v>0</v>
      </c>
      <c r="E17" s="8">
        <f>DETAIL!E19</f>
        <v>0.25</v>
      </c>
      <c r="F17" s="7">
        <f t="shared" si="0"/>
        <v>884.93280000000004</v>
      </c>
      <c r="G17" s="6">
        <v>20</v>
      </c>
    </row>
    <row r="18" spans="1:7" ht="12.95" customHeight="1" x14ac:dyDescent="0.25">
      <c r="A18" s="1" t="str">
        <f>DETAIL!A20</f>
        <v>canaflucan 150mg/7cp</v>
      </c>
      <c r="B18" s="2">
        <f>DETAIL!C20</f>
        <v>70.44</v>
      </c>
      <c r="C18" s="40">
        <f>DETAIL!K20</f>
        <v>5</v>
      </c>
      <c r="D18" s="8">
        <f>DETAIL!D20</f>
        <v>0</v>
      </c>
      <c r="E18" s="8">
        <f>DETAIL!E20</f>
        <v>0.25</v>
      </c>
      <c r="F18" s="7">
        <f t="shared" si="0"/>
        <v>376.85399999999998</v>
      </c>
      <c r="G18" s="6">
        <v>5</v>
      </c>
    </row>
    <row r="19" spans="1:7" ht="12.95" customHeight="1" x14ac:dyDescent="0.25">
      <c r="A19" s="1" t="str">
        <f>DETAIL!A21</f>
        <v>clartec sp gm</v>
      </c>
      <c r="B19" s="2">
        <f>DETAIL!C21</f>
        <v>22.527999999999999</v>
      </c>
      <c r="C19" s="40">
        <f>DETAIL!K21</f>
        <v>35</v>
      </c>
      <c r="D19" s="8">
        <f>DETAIL!D21</f>
        <v>0</v>
      </c>
      <c r="E19" s="8">
        <f>DETAIL!E21</f>
        <v>0.25</v>
      </c>
      <c r="F19" s="7">
        <f t="shared" si="0"/>
        <v>1084.7232000000001</v>
      </c>
      <c r="G19" s="6">
        <v>45</v>
      </c>
    </row>
    <row r="20" spans="1:7" ht="12.95" customHeight="1" x14ac:dyDescent="0.25">
      <c r="A20" s="1" t="str">
        <f>DETAIL!A22</f>
        <v>clartec sp pm</v>
      </c>
      <c r="B20" s="2">
        <f>DETAIL!C22</f>
        <v>12.5952</v>
      </c>
      <c r="C20" s="40">
        <f>DETAIL!K22</f>
        <v>50</v>
      </c>
      <c r="D20" s="8">
        <f>DETAIL!D22</f>
        <v>0</v>
      </c>
      <c r="E20" s="8">
        <f>DETAIL!E22</f>
        <v>0.25</v>
      </c>
      <c r="F20" s="7">
        <f t="shared" si="0"/>
        <v>849.04243200000008</v>
      </c>
      <c r="G20" s="6">
        <v>63</v>
      </c>
    </row>
    <row r="21" spans="1:7" ht="12.95" customHeight="1" x14ac:dyDescent="0.25">
      <c r="A21" s="1" t="str">
        <f>DETAIL!A23</f>
        <v>clartec/10cp</v>
      </c>
      <c r="B21" s="2">
        <f>DETAIL!C23</f>
        <v>10.544</v>
      </c>
      <c r="C21" s="40">
        <f>DETAIL!K23</f>
        <v>129</v>
      </c>
      <c r="D21" s="8">
        <f>DETAIL!D23</f>
        <v>0</v>
      </c>
      <c r="E21" s="8">
        <f>DETAIL!E23</f>
        <v>0.25</v>
      </c>
      <c r="F21" s="7">
        <f t="shared" si="0"/>
        <v>1805.1328000000001</v>
      </c>
      <c r="G21" s="6">
        <v>160</v>
      </c>
    </row>
    <row r="22" spans="1:7" ht="12.95" customHeight="1" x14ac:dyDescent="0.25">
      <c r="A22" s="1" t="str">
        <f>DETAIL!A24</f>
        <v>clartec/15cp</v>
      </c>
      <c r="B22" s="2">
        <f>DETAIL!C24</f>
        <v>15.336</v>
      </c>
      <c r="C22" s="40">
        <f>DETAIL!K24</f>
        <v>79</v>
      </c>
      <c r="D22" s="8">
        <f>DETAIL!D24</f>
        <v>0</v>
      </c>
      <c r="E22" s="8">
        <f>DETAIL!E24</f>
        <v>0.25</v>
      </c>
      <c r="F22" s="7">
        <f t="shared" si="0"/>
        <v>1640.9520000000002</v>
      </c>
      <c r="G22" s="6">
        <v>100</v>
      </c>
    </row>
    <row r="23" spans="1:7" ht="12.95" customHeight="1" x14ac:dyDescent="0.25">
      <c r="A23" s="1" t="str">
        <f>DETAIL!A25</f>
        <v>clartec/30cp</v>
      </c>
      <c r="B23" s="2">
        <f>DETAIL!C25</f>
        <v>29.224</v>
      </c>
      <c r="C23" s="40">
        <f>DETAIL!K25</f>
        <v>25</v>
      </c>
      <c r="D23" s="8">
        <f>DETAIL!D25</f>
        <v>0</v>
      </c>
      <c r="E23" s="8">
        <f>DETAIL!E25</f>
        <v>0.25</v>
      </c>
      <c r="F23" s="7">
        <f t="shared" si="0"/>
        <v>938.09040000000005</v>
      </c>
      <c r="G23" s="6">
        <v>30</v>
      </c>
    </row>
    <row r="24" spans="1:7" ht="12.95" customHeight="1" x14ac:dyDescent="0.25">
      <c r="A24" s="1" t="str">
        <f>DETAIL!A26</f>
        <v>diclo 50mg cp</v>
      </c>
      <c r="B24" s="2">
        <f>DETAIL!C26</f>
        <v>15.52</v>
      </c>
      <c r="C24" s="40">
        <f>DETAIL!K26</f>
        <v>86</v>
      </c>
      <c r="D24" s="8">
        <f>DETAIL!D26</f>
        <v>0</v>
      </c>
      <c r="E24" s="8">
        <f>DETAIL!E26</f>
        <v>0.25</v>
      </c>
      <c r="F24" s="7">
        <f t="shared" si="0"/>
        <v>1743.672</v>
      </c>
      <c r="G24" s="6">
        <v>105</v>
      </c>
    </row>
    <row r="25" spans="1:7" ht="12.95" customHeight="1" x14ac:dyDescent="0.25">
      <c r="A25" s="1" t="str">
        <f>DETAIL!A27</f>
        <v>diclo 75mg/2inj</v>
      </c>
      <c r="B25" s="2">
        <f>DETAIL!C27</f>
        <v>7.1840000000000002</v>
      </c>
      <c r="C25" s="40">
        <f>DETAIL!K27</f>
        <v>10</v>
      </c>
      <c r="D25" s="8">
        <f>DETAIL!D27</f>
        <v>0</v>
      </c>
      <c r="E25" s="8">
        <f>DETAIL!E27</f>
        <v>0.25</v>
      </c>
      <c r="F25" s="7">
        <f t="shared" si="0"/>
        <v>115.30320000000002</v>
      </c>
      <c r="G25" s="6">
        <v>15</v>
      </c>
    </row>
    <row r="26" spans="1:7" ht="12.95" customHeight="1" x14ac:dyDescent="0.25">
      <c r="A26" s="1" t="str">
        <f>DETAIL!A28</f>
        <v>dontomycine 1,5m ui cp</v>
      </c>
      <c r="B26" s="2">
        <f>DETAIL!C28</f>
        <v>23.72</v>
      </c>
      <c r="C26" s="40">
        <f>DETAIL!K28</f>
        <v>40</v>
      </c>
      <c r="D26" s="8">
        <f>DETAIL!D28</f>
        <v>0</v>
      </c>
      <c r="E26" s="8">
        <f>DETAIL!E28</f>
        <v>0.25</v>
      </c>
      <c r="F26" s="7">
        <f t="shared" si="0"/>
        <v>1269.02</v>
      </c>
      <c r="G26" s="6">
        <v>50</v>
      </c>
    </row>
    <row r="27" spans="1:7" ht="12.95" customHeight="1" x14ac:dyDescent="0.25">
      <c r="A27" s="1" t="str">
        <f>DETAIL!A29</f>
        <v>dontomycine 3m ui cp</v>
      </c>
      <c r="B27" s="2">
        <f>DETAIL!C29</f>
        <v>33.304000000000002</v>
      </c>
      <c r="C27" s="40">
        <f>DETAIL!K29</f>
        <v>10</v>
      </c>
      <c r="D27" s="8">
        <f>DETAIL!D29</f>
        <v>0</v>
      </c>
      <c r="E27" s="8">
        <f>DETAIL!E29</f>
        <v>0.25</v>
      </c>
      <c r="F27" s="7">
        <f t="shared" si="0"/>
        <v>534.52920000000006</v>
      </c>
      <c r="G27" s="6">
        <v>15</v>
      </c>
    </row>
    <row r="28" spans="1:7" ht="12.95" customHeight="1" x14ac:dyDescent="0.25">
      <c r="A28" s="1" t="str">
        <f>DETAIL!A30</f>
        <v>eumoxol sp gm</v>
      </c>
      <c r="B28" s="2">
        <f>DETAIL!C30</f>
        <v>16.288</v>
      </c>
      <c r="C28" s="40">
        <f>DETAIL!K30</f>
        <v>60</v>
      </c>
      <c r="D28" s="8">
        <f>DETAIL!D30</f>
        <v>0</v>
      </c>
      <c r="E28" s="8">
        <f>DETAIL!E30</f>
        <v>0.25</v>
      </c>
      <c r="F28" s="7">
        <f t="shared" si="0"/>
        <v>1307.1120000000001</v>
      </c>
      <c r="G28" s="6">
        <v>75</v>
      </c>
    </row>
    <row r="29" spans="1:7" ht="12.95" customHeight="1" x14ac:dyDescent="0.25">
      <c r="A29" s="1" t="str">
        <f>DETAIL!A31</f>
        <v>eumoxol sp pm</v>
      </c>
      <c r="B29" s="2">
        <f>DETAIL!C31</f>
        <v>8.6239000000000008</v>
      </c>
      <c r="C29" s="40">
        <f>DETAIL!K31</f>
        <v>30</v>
      </c>
      <c r="D29" s="8">
        <f>DETAIL!D31</f>
        <v>0</v>
      </c>
      <c r="E29" s="8">
        <f>DETAIL!E31</f>
        <v>0.25</v>
      </c>
      <c r="F29" s="7">
        <f t="shared" si="0"/>
        <v>369.10292000000004</v>
      </c>
      <c r="G29" s="6">
        <v>40</v>
      </c>
    </row>
    <row r="30" spans="1:7" ht="12.95" customHeight="1" x14ac:dyDescent="0.25">
      <c r="A30" s="1" t="str">
        <f>DETAIL!A32</f>
        <v>farmadoxi 200mg/10cp</v>
      </c>
      <c r="B30" s="2">
        <f>DETAIL!C32</f>
        <v>19.072099999999999</v>
      </c>
      <c r="C30" s="40">
        <f>DETAIL!K32</f>
        <v>35</v>
      </c>
      <c r="D30" s="8">
        <f>DETAIL!D32</f>
        <v>0</v>
      </c>
      <c r="E30" s="8">
        <f>DETAIL!E32</f>
        <v>0.25</v>
      </c>
      <c r="F30" s="7">
        <f t="shared" si="0"/>
        <v>918.32161499999995</v>
      </c>
      <c r="G30" s="6">
        <v>45</v>
      </c>
    </row>
    <row r="31" spans="1:7" ht="12.95" customHeight="1" x14ac:dyDescent="0.25">
      <c r="A31" s="1" t="str">
        <f>DETAIL!A33</f>
        <v>flexen supp</v>
      </c>
      <c r="B31" s="2">
        <f>DETAIL!C33</f>
        <v>15.24</v>
      </c>
      <c r="C31" s="40">
        <f>DETAIL!K33</f>
        <v>5</v>
      </c>
      <c r="D31" s="8">
        <f>DETAIL!D33</f>
        <v>0</v>
      </c>
      <c r="E31" s="8">
        <f>DETAIL!E33</f>
        <v>0.25</v>
      </c>
      <c r="F31" s="7">
        <f t="shared" si="0"/>
        <v>81.534000000000006</v>
      </c>
      <c r="G31" s="6">
        <v>5</v>
      </c>
    </row>
    <row r="32" spans="1:7" ht="12.95" customHeight="1" x14ac:dyDescent="0.25">
      <c r="A32" s="1" t="str">
        <f>DETAIL!A34</f>
        <v>indopharm 25 cp</v>
      </c>
      <c r="B32" s="2">
        <f>DETAIL!C34</f>
        <v>9.7279999999999998</v>
      </c>
      <c r="C32" s="40">
        <f>DETAIL!K34</f>
        <v>40</v>
      </c>
      <c r="D32" s="8">
        <f>DETAIL!D34</f>
        <v>0</v>
      </c>
      <c r="E32" s="8">
        <f>DETAIL!E34</f>
        <v>0.25</v>
      </c>
      <c r="F32" s="7">
        <f t="shared" si="0"/>
        <v>520.44799999999998</v>
      </c>
      <c r="G32" s="6">
        <v>50</v>
      </c>
    </row>
    <row r="33" spans="1:7" ht="12.95" customHeight="1" x14ac:dyDescent="0.25">
      <c r="A33" s="1" t="str">
        <f>DETAIL!A35</f>
        <v>molgam 100mg / 10cp</v>
      </c>
      <c r="B33" s="2">
        <f>DETAIL!C35</f>
        <v>5.835</v>
      </c>
      <c r="C33" s="40">
        <f>DETAIL!K35</f>
        <v>5</v>
      </c>
      <c r="D33" s="8">
        <f>DETAIL!D35</f>
        <v>0</v>
      </c>
      <c r="E33" s="8">
        <f>DETAIL!E35</f>
        <v>0.25</v>
      </c>
      <c r="F33" s="7">
        <f t="shared" si="0"/>
        <v>49.947600000000001</v>
      </c>
      <c r="G33" s="6">
        <v>8</v>
      </c>
    </row>
    <row r="34" spans="1:7" ht="12.95" customHeight="1" x14ac:dyDescent="0.25">
      <c r="A34" s="1" t="str">
        <f>DETAIL!A36</f>
        <v>molgam 100mg / 20cp</v>
      </c>
      <c r="B34" s="2">
        <f>DETAIL!C36</f>
        <v>9.8358000000000008</v>
      </c>
      <c r="C34" s="40">
        <f>DETAIL!K36</f>
        <v>50</v>
      </c>
      <c r="D34" s="8">
        <f>DETAIL!D36</f>
        <v>0</v>
      </c>
      <c r="E34" s="8">
        <f>DETAIL!E36</f>
        <v>0.25</v>
      </c>
      <c r="F34" s="7">
        <f t="shared" si="0"/>
        <v>705.12850200000003</v>
      </c>
      <c r="G34" s="6">
        <v>67</v>
      </c>
    </row>
    <row r="35" spans="1:7" ht="12.95" customHeight="1" x14ac:dyDescent="0.25">
      <c r="A35" s="1" t="str">
        <f>DETAIL!A37</f>
        <v>molgam 100mg / 30cp</v>
      </c>
      <c r="B35" s="2">
        <f>DETAIL!C37</f>
        <v>13.311199999999999</v>
      </c>
      <c r="C35" s="40">
        <f>DETAIL!K37</f>
        <v>20</v>
      </c>
      <c r="D35" s="8">
        <f>DETAIL!D37</f>
        <v>0</v>
      </c>
      <c r="E35" s="8">
        <f>DETAIL!E37</f>
        <v>0.25</v>
      </c>
      <c r="F35" s="7">
        <f t="shared" si="0"/>
        <v>384.56056800000005</v>
      </c>
      <c r="G35" s="6">
        <v>27</v>
      </c>
    </row>
    <row r="36" spans="1:7" ht="12.95" customHeight="1" x14ac:dyDescent="0.25">
      <c r="A36" s="1" t="str">
        <f>DETAIL!A38</f>
        <v>molgam 200mg / 10cp</v>
      </c>
      <c r="B36" s="2">
        <f>DETAIL!C38</f>
        <v>9.9204000000000008</v>
      </c>
      <c r="C36" s="40">
        <f>DETAIL!K38</f>
        <v>71</v>
      </c>
      <c r="D36" s="8">
        <f>DETAIL!D38</f>
        <v>0</v>
      </c>
      <c r="E36" s="8">
        <f>DETAIL!E38</f>
        <v>0.25</v>
      </c>
      <c r="F36" s="7">
        <f t="shared" si="0"/>
        <v>987.17900400000008</v>
      </c>
      <c r="G36" s="6">
        <v>93</v>
      </c>
    </row>
    <row r="37" spans="1:7" ht="12.95" customHeight="1" x14ac:dyDescent="0.25">
      <c r="A37" s="1" t="str">
        <f>DETAIL!A39</f>
        <v>molgam 200mg / 20cp</v>
      </c>
      <c r="B37" s="2">
        <f>DETAIL!C39</f>
        <v>17.97</v>
      </c>
      <c r="C37" s="40">
        <f>DETAIL!K39</f>
        <v>121</v>
      </c>
      <c r="D37" s="8">
        <f>DETAIL!D39</f>
        <v>0</v>
      </c>
      <c r="E37" s="8">
        <f>DETAIL!E39</f>
        <v>0.25</v>
      </c>
      <c r="F37" s="7">
        <f t="shared" si="0"/>
        <v>3076.4639999999999</v>
      </c>
      <c r="G37" s="6">
        <v>160</v>
      </c>
    </row>
    <row r="38" spans="1:7" ht="12.95" customHeight="1" x14ac:dyDescent="0.25">
      <c r="A38" s="1" t="str">
        <f>DETAIL!A40</f>
        <v>nauselium sp</v>
      </c>
      <c r="B38" s="2">
        <f>DETAIL!C40</f>
        <v>13.896000000000001</v>
      </c>
      <c r="C38" s="40">
        <f>DETAIL!K40</f>
        <v>111</v>
      </c>
      <c r="D38" s="8">
        <f>DETAIL!D40</f>
        <v>0</v>
      </c>
      <c r="E38" s="8">
        <f>DETAIL!E40</f>
        <v>0.25</v>
      </c>
      <c r="F38" s="7">
        <f t="shared" si="0"/>
        <v>2081.6208000000001</v>
      </c>
      <c r="G38" s="6">
        <v>140</v>
      </c>
    </row>
    <row r="39" spans="1:7" ht="12.95" customHeight="1" x14ac:dyDescent="0.25">
      <c r="A39" s="1" t="str">
        <f>DETAIL!A41</f>
        <v>nidazol 500mg/10 ovule</v>
      </c>
      <c r="B39" s="2">
        <f>DETAIL!C41</f>
        <v>14.2</v>
      </c>
      <c r="C39" s="40">
        <f>DETAIL!K41</f>
        <v>40</v>
      </c>
      <c r="D39" s="8">
        <f>DETAIL!D41</f>
        <v>0</v>
      </c>
      <c r="E39" s="8">
        <f>DETAIL!E41</f>
        <v>0.25</v>
      </c>
      <c r="F39" s="7">
        <f t="shared" si="0"/>
        <v>759.7</v>
      </c>
      <c r="G39" s="6">
        <v>50</v>
      </c>
    </row>
    <row r="40" spans="1:7" ht="12.95" customHeight="1" x14ac:dyDescent="0.25">
      <c r="A40" s="1" t="str">
        <f>DETAIL!A42</f>
        <v>nurabol cp</v>
      </c>
      <c r="B40" s="2">
        <f>DETAIL!C42</f>
        <v>6.8324999999999996</v>
      </c>
      <c r="C40" s="40">
        <f>DETAIL!K42</f>
        <v>78</v>
      </c>
      <c r="D40" s="8">
        <f>DETAIL!D42</f>
        <v>0</v>
      </c>
      <c r="E40" s="8">
        <f>DETAIL!E42</f>
        <v>0.25</v>
      </c>
      <c r="F40" s="7">
        <f t="shared" si="0"/>
        <v>760.32060000000001</v>
      </c>
      <c r="G40" s="6">
        <v>104</v>
      </c>
    </row>
    <row r="41" spans="1:7" ht="12.95" customHeight="1" x14ac:dyDescent="0.25">
      <c r="A41" s="1" t="str">
        <f>DETAIL!A43</f>
        <v>nurabol sp a</v>
      </c>
      <c r="B41" s="2">
        <f>DETAIL!C43</f>
        <v>5.46</v>
      </c>
      <c r="C41" s="40">
        <f>DETAIL!K43</f>
        <v>88</v>
      </c>
      <c r="D41" s="8">
        <f>DETAIL!D43</f>
        <v>0</v>
      </c>
      <c r="E41" s="8">
        <f>DETAIL!E43</f>
        <v>0.25</v>
      </c>
      <c r="F41" s="7">
        <f t="shared" si="0"/>
        <v>701.06400000000008</v>
      </c>
      <c r="G41" s="6">
        <v>120</v>
      </c>
    </row>
    <row r="42" spans="1:7" ht="12.95" customHeight="1" x14ac:dyDescent="0.25">
      <c r="A42" s="1" t="str">
        <f>DETAIL!A44</f>
        <v>nurabol sp e</v>
      </c>
      <c r="B42" s="2">
        <f>DETAIL!C44</f>
        <v>4.4695</v>
      </c>
      <c r="C42" s="40">
        <f>DETAIL!K44</f>
        <v>10</v>
      </c>
      <c r="D42" s="8">
        <f>DETAIL!D44</f>
        <v>0</v>
      </c>
      <c r="E42" s="8">
        <f>DETAIL!E44</f>
        <v>0.25</v>
      </c>
      <c r="F42" s="7">
        <f t="shared" si="0"/>
        <v>62.170745000000004</v>
      </c>
      <c r="G42" s="6">
        <v>13</v>
      </c>
    </row>
    <row r="43" spans="1:7" ht="12.95" customHeight="1" x14ac:dyDescent="0.25">
      <c r="A43" s="1" t="str">
        <f>DETAIL!A45</f>
        <v>nuravit sp</v>
      </c>
      <c r="B43" s="2">
        <f>DETAIL!C45</f>
        <v>9.4474499999999999</v>
      </c>
      <c r="C43" s="40">
        <f>DETAIL!K45</f>
        <v>191</v>
      </c>
      <c r="D43" s="8">
        <f>DETAIL!D45</f>
        <v>0</v>
      </c>
      <c r="E43" s="8">
        <f>DETAIL!E45</f>
        <v>0.33</v>
      </c>
      <c r="F43" s="7">
        <f t="shared" si="0"/>
        <v>2557.5191895000003</v>
      </c>
      <c r="G43" s="6">
        <v>253</v>
      </c>
    </row>
    <row r="44" spans="1:7" ht="12.95" customHeight="1" x14ac:dyDescent="0.25">
      <c r="A44" s="1" t="str">
        <f>DETAIL!A46</f>
        <v>omiz 20 mg bt 28</v>
      </c>
      <c r="B44" s="2">
        <f>DETAIL!C46</f>
        <v>39</v>
      </c>
      <c r="C44" s="40">
        <f>DETAIL!K46</f>
        <v>15</v>
      </c>
      <c r="D44" s="8">
        <f>DETAIL!D46</f>
        <v>0</v>
      </c>
      <c r="E44" s="8">
        <f>DETAIL!E46</f>
        <v>0.25</v>
      </c>
      <c r="F44" s="7">
        <f t="shared" si="0"/>
        <v>834.6</v>
      </c>
      <c r="G44" s="6">
        <v>20</v>
      </c>
    </row>
    <row r="45" spans="1:7" ht="12.95" customHeight="1" x14ac:dyDescent="0.25">
      <c r="A45" s="1" t="str">
        <f>DETAIL!A47</f>
        <v>omiz 20 mg bt 7</v>
      </c>
      <c r="B45" s="2">
        <f>DETAIL!C47</f>
        <v>10.784000000000001</v>
      </c>
      <c r="C45" s="40">
        <f>DETAIL!K47</f>
        <v>30</v>
      </c>
      <c r="D45" s="8">
        <f>DETAIL!D47</f>
        <v>0</v>
      </c>
      <c r="E45" s="8">
        <f>DETAIL!E47</f>
        <v>0.25</v>
      </c>
      <c r="F45" s="7">
        <f t="shared" si="0"/>
        <v>461.55520000000001</v>
      </c>
      <c r="G45" s="6">
        <v>40</v>
      </c>
    </row>
    <row r="46" spans="1:7" ht="12.95" customHeight="1" x14ac:dyDescent="0.25">
      <c r="A46" s="1" t="str">
        <f>DETAIL!A48</f>
        <v>pevagine ov</v>
      </c>
      <c r="B46" s="2">
        <f>DETAIL!C48</f>
        <v>24.68</v>
      </c>
      <c r="C46" s="40">
        <f>DETAIL!K48</f>
        <v>35</v>
      </c>
      <c r="D46" s="8">
        <f>DETAIL!D48</f>
        <v>0</v>
      </c>
      <c r="E46" s="8">
        <f>DETAIL!E48</f>
        <v>0.25</v>
      </c>
      <c r="F46" s="7">
        <f t="shared" si="0"/>
        <v>1188.3419999999999</v>
      </c>
      <c r="G46" s="6">
        <v>45</v>
      </c>
    </row>
    <row r="47" spans="1:7" ht="12.95" customHeight="1" x14ac:dyDescent="0.25">
      <c r="A47" s="1" t="str">
        <f>DETAIL!A49</f>
        <v>quinolox /10cp</v>
      </c>
      <c r="B47" s="2">
        <f>DETAIL!C49</f>
        <v>48.4</v>
      </c>
      <c r="C47" s="40">
        <f>DETAIL!K49</f>
        <v>11</v>
      </c>
      <c r="D47" s="8">
        <f>DETAIL!D49</f>
        <v>0</v>
      </c>
      <c r="E47" s="8">
        <f>DETAIL!E49</f>
        <v>0.25</v>
      </c>
      <c r="F47" s="7">
        <f t="shared" si="0"/>
        <v>776.82</v>
      </c>
      <c r="G47" s="6">
        <v>15</v>
      </c>
    </row>
    <row r="48" spans="1:7" ht="12.95" customHeight="1" x14ac:dyDescent="0.25">
      <c r="A48" s="1" t="str">
        <f>DETAIL!A50</f>
        <v>quinolox /20cp</v>
      </c>
      <c r="B48" s="2">
        <f>DETAIL!C50</f>
        <v>71.400000000000006</v>
      </c>
      <c r="C48" s="40">
        <f>DETAIL!K50</f>
        <v>15</v>
      </c>
      <c r="D48" s="8">
        <f>DETAIL!D50</f>
        <v>0</v>
      </c>
      <c r="E48" s="8">
        <f>DETAIL!E50</f>
        <v>0.25</v>
      </c>
      <c r="F48" s="7">
        <f t="shared" si="0"/>
        <v>1527.96</v>
      </c>
      <c r="G48" s="6">
        <v>20</v>
      </c>
    </row>
    <row r="49" spans="1:7" ht="12.95" customHeight="1" x14ac:dyDescent="0.25">
      <c r="A49" s="1" t="str">
        <f>DETAIL!A51</f>
        <v>skinosalic lotion</v>
      </c>
      <c r="B49" s="2">
        <f>DETAIL!C51</f>
        <v>16.623999999999999</v>
      </c>
      <c r="C49" s="40">
        <f>DETAIL!K51</f>
        <v>15</v>
      </c>
      <c r="D49" s="8">
        <f>DETAIL!D51</f>
        <v>0</v>
      </c>
      <c r="E49" s="8">
        <f>DETAIL!E51</f>
        <v>0.25</v>
      </c>
      <c r="F49" s="7">
        <f t="shared" si="0"/>
        <v>355.75360000000001</v>
      </c>
      <c r="G49" s="6">
        <v>20</v>
      </c>
    </row>
    <row r="50" spans="1:7" ht="12.95" customHeight="1" x14ac:dyDescent="0.25">
      <c r="A50" s="1" t="str">
        <f>DETAIL!A52</f>
        <v xml:space="preserve">skinosalic pd </v>
      </c>
      <c r="B50" s="2">
        <f>DETAIL!C52</f>
        <v>12.696</v>
      </c>
      <c r="C50" s="40">
        <f>DETAIL!K52</f>
        <v>94</v>
      </c>
      <c r="D50" s="8">
        <f>DETAIL!D52</f>
        <v>0</v>
      </c>
      <c r="E50" s="8">
        <f>DETAIL!E52</f>
        <v>0.25</v>
      </c>
      <c r="F50" s="7">
        <f t="shared" si="0"/>
        <v>1562.2428</v>
      </c>
      <c r="G50" s="6">
        <v>115</v>
      </c>
    </row>
    <row r="51" spans="1:7" ht="12.95" customHeight="1" x14ac:dyDescent="0.25">
      <c r="A51" s="1" t="str">
        <f>DETAIL!A53</f>
        <v>spasmopan 10mg/40cp</v>
      </c>
      <c r="B51" s="2">
        <f>DETAIL!C53</f>
        <v>9.58</v>
      </c>
      <c r="C51" s="40">
        <f>DETAIL!K53</f>
        <v>10</v>
      </c>
      <c r="D51" s="8">
        <f>DETAIL!D53</f>
        <v>0</v>
      </c>
      <c r="E51" s="8">
        <f>DETAIL!E53</f>
        <v>0.25</v>
      </c>
      <c r="F51" s="7">
        <f t="shared" si="0"/>
        <v>153.75899999999999</v>
      </c>
      <c r="G51" s="6">
        <v>15</v>
      </c>
    </row>
    <row r="52" spans="1:7" ht="12.95" customHeight="1" x14ac:dyDescent="0.25">
      <c r="A52" s="1" t="str">
        <f>DETAIL!A54</f>
        <v>streptocid 125mg/60ml sp</v>
      </c>
      <c r="B52" s="2">
        <f>DETAIL!C54</f>
        <v>7.3437000000000001</v>
      </c>
      <c r="C52" s="40">
        <f>DETAIL!K54</f>
        <v>10</v>
      </c>
      <c r="D52" s="8">
        <f>DETAIL!D54</f>
        <v>0</v>
      </c>
      <c r="E52" s="8">
        <f>DETAIL!E54</f>
        <v>0.25</v>
      </c>
      <c r="F52" s="7">
        <f t="shared" si="0"/>
        <v>117.86638500000001</v>
      </c>
      <c r="G52" s="6">
        <v>15</v>
      </c>
    </row>
    <row r="53" spans="1:7" ht="12.95" customHeight="1" x14ac:dyDescent="0.25">
      <c r="A53" s="1" t="str">
        <f>DETAIL!A55</f>
        <v>streptocid 500mg /12cp</v>
      </c>
      <c r="B53" s="2">
        <f>DETAIL!C55</f>
        <v>16.576000000000001</v>
      </c>
      <c r="C53" s="40">
        <f>DETAIL!K55</f>
        <v>5</v>
      </c>
      <c r="D53" s="8">
        <f>DETAIL!D55</f>
        <v>0</v>
      </c>
      <c r="E53" s="8">
        <f>DETAIL!E55</f>
        <v>0.25</v>
      </c>
      <c r="F53" s="7">
        <f t="shared" si="0"/>
        <v>88.681600000000003</v>
      </c>
      <c r="G53" s="6">
        <v>5</v>
      </c>
    </row>
  </sheetData>
  <sheetProtection password="C65C" sheet="1" objects="1" scenarios="1"/>
  <mergeCells count="3">
    <mergeCell ref="E2:F2"/>
    <mergeCell ref="C1:D1"/>
    <mergeCell ref="E1:F1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/>
  </sheetViews>
  <sheetFormatPr baseColWidth="10" defaultRowHeight="15" x14ac:dyDescent="0.25"/>
  <cols>
    <col min="1" max="6" width="20.7109375" customWidth="1"/>
  </cols>
  <sheetData>
    <row r="1" spans="1:6" ht="24.95" customHeight="1" x14ac:dyDescent="0.3">
      <c r="A1" s="30" t="s">
        <v>25</v>
      </c>
      <c r="B1" s="31" t="s">
        <v>2</v>
      </c>
      <c r="C1" s="31" t="s">
        <v>0</v>
      </c>
      <c r="D1" s="31" t="s">
        <v>1</v>
      </c>
      <c r="E1" s="31" t="s">
        <v>30</v>
      </c>
      <c r="F1" s="31" t="s">
        <v>31</v>
      </c>
    </row>
    <row r="2" spans="1:6" ht="24.95" customHeight="1" x14ac:dyDescent="0.3">
      <c r="A2" s="30" t="s">
        <v>26</v>
      </c>
      <c r="B2" s="32">
        <f>DETAIL!Q1</f>
        <v>50646.170097499999</v>
      </c>
      <c r="C2" s="32">
        <v>0</v>
      </c>
      <c r="D2" s="32">
        <v>0</v>
      </c>
      <c r="E2" s="32">
        <v>0</v>
      </c>
      <c r="F2" s="32">
        <v>0</v>
      </c>
    </row>
    <row r="3" spans="1:6" ht="24.95" customHeight="1" x14ac:dyDescent="0.3">
      <c r="A3" s="30" t="s">
        <v>27</v>
      </c>
      <c r="B3" s="32">
        <f>DETAIL!L1</f>
        <v>10885.512105999998</v>
      </c>
      <c r="C3" s="32">
        <f>DETAIL!M1</f>
        <v>3135.5758824999998</v>
      </c>
      <c r="D3" s="32">
        <f>DETAIL!N1</f>
        <v>9865.9883394999997</v>
      </c>
      <c r="E3" s="32">
        <f>DETAIL!O1</f>
        <v>14319.663731000002</v>
      </c>
      <c r="F3" s="32">
        <f>DETAIL!P1</f>
        <v>12439.430038500002</v>
      </c>
    </row>
  </sheetData>
  <sheetProtection password="C65C" sheet="1" objects="1" scenarios="1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"/>
  <sheetViews>
    <sheetView workbookViewId="0">
      <selection activeCell="Q2" sqref="Q2:V2"/>
    </sheetView>
  </sheetViews>
  <sheetFormatPr baseColWidth="10" defaultRowHeight="12.75" x14ac:dyDescent="0.2"/>
  <cols>
    <col min="1" max="1" width="27.42578125" style="10" bestFit="1" customWidth="1"/>
    <col min="2" max="2" width="6.42578125" style="10" bestFit="1" customWidth="1"/>
    <col min="3" max="3" width="5.28515625" style="10" bestFit="1" customWidth="1"/>
    <col min="4" max="4" width="5.85546875" style="10" bestFit="1" customWidth="1"/>
    <col min="5" max="5" width="6.7109375" style="10" bestFit="1" customWidth="1"/>
    <col min="6" max="6" width="7" style="10" bestFit="1" customWidth="1"/>
    <col min="7" max="7" width="6.42578125" style="10" bestFit="1" customWidth="1"/>
    <col min="8" max="9" width="6.42578125" style="10" customWidth="1"/>
    <col min="10" max="10" width="8.7109375" style="10" bestFit="1" customWidth="1"/>
    <col min="11" max="13" width="8.42578125" style="10" bestFit="1" customWidth="1"/>
    <col min="14" max="15" width="8.42578125" style="10" customWidth="1"/>
    <col min="16" max="16" width="8.7109375" style="10" bestFit="1" customWidth="1"/>
    <col min="17" max="17" width="7" style="10" bestFit="1" customWidth="1"/>
    <col min="18" max="18" width="6.42578125" style="10" bestFit="1" customWidth="1"/>
    <col min="19" max="19" width="6.7109375" style="10" bestFit="1" customWidth="1"/>
    <col min="20" max="21" width="6.7109375" style="10" customWidth="1"/>
    <col min="22" max="22" width="8.7109375" style="10" bestFit="1" customWidth="1"/>
    <col min="23" max="23" width="7.28515625" style="10" customWidth="1"/>
    <col min="24" max="16384" width="11.42578125" style="10"/>
  </cols>
  <sheetData>
    <row r="1" spans="1:24" ht="15" customHeight="1" x14ac:dyDescent="0.2">
      <c r="A1" s="22"/>
      <c r="B1" s="96" t="s">
        <v>20</v>
      </c>
      <c r="C1" s="96"/>
      <c r="D1" s="96"/>
      <c r="E1" s="89" t="s">
        <v>22</v>
      </c>
      <c r="F1" s="90"/>
      <c r="G1" s="90"/>
      <c r="H1" s="90"/>
      <c r="I1" s="90"/>
      <c r="J1" s="91"/>
      <c r="K1" s="12">
        <f t="shared" ref="K1:P1" si="0">K4*(1-$D$3)</f>
        <v>18883.929189999995</v>
      </c>
      <c r="L1" s="12">
        <f t="shared" si="0"/>
        <v>7092.691141199999</v>
      </c>
      <c r="M1" s="12">
        <f t="shared" si="0"/>
        <v>16063.642045500002</v>
      </c>
      <c r="N1" s="12">
        <f t="shared" si="0"/>
        <v>24198.170535000001</v>
      </c>
      <c r="O1" s="12">
        <f t="shared" si="0"/>
        <v>19827.963777999998</v>
      </c>
      <c r="P1" s="13">
        <f t="shared" si="0"/>
        <v>86066.396689699992</v>
      </c>
      <c r="Q1" s="92" t="s">
        <v>12</v>
      </c>
      <c r="R1" s="92"/>
      <c r="S1" s="92"/>
      <c r="T1" s="100" t="s">
        <v>2</v>
      </c>
      <c r="U1" s="101"/>
      <c r="V1" s="102"/>
      <c r="W1" s="10" t="s">
        <v>28</v>
      </c>
      <c r="X1" s="10">
        <f>SUMIF(D6:D108,23%,J6:J108)</f>
        <v>0</v>
      </c>
    </row>
    <row r="2" spans="1:24" x14ac:dyDescent="0.2">
      <c r="A2" s="23"/>
      <c r="B2" s="96"/>
      <c r="C2" s="96"/>
      <c r="D2" s="96"/>
      <c r="E2" s="94" t="s">
        <v>14</v>
      </c>
      <c r="F2" s="94"/>
      <c r="G2" s="94"/>
      <c r="H2" s="94"/>
      <c r="I2" s="94"/>
      <c r="J2" s="95"/>
      <c r="K2" s="96" t="s">
        <v>17</v>
      </c>
      <c r="L2" s="96"/>
      <c r="M2" s="96"/>
      <c r="N2" s="96"/>
      <c r="O2" s="96"/>
      <c r="P2" s="96"/>
      <c r="Q2" s="96" t="s">
        <v>19</v>
      </c>
      <c r="R2" s="96"/>
      <c r="S2" s="96"/>
      <c r="T2" s="96"/>
      <c r="U2" s="96"/>
      <c r="V2" s="96"/>
      <c r="W2" s="10" t="s">
        <v>29</v>
      </c>
      <c r="X2" s="10">
        <f>SUMIF(D6:D109,20%,J6:J109)</f>
        <v>0</v>
      </c>
    </row>
    <row r="3" spans="1:24" x14ac:dyDescent="0.2">
      <c r="A3" s="23"/>
      <c r="B3" s="96" t="s">
        <v>21</v>
      </c>
      <c r="C3" s="96"/>
      <c r="D3" s="24">
        <v>0.02</v>
      </c>
      <c r="E3" s="97" t="s">
        <v>16</v>
      </c>
      <c r="F3" s="98"/>
      <c r="G3" s="98"/>
      <c r="H3" s="98"/>
      <c r="I3" s="99"/>
      <c r="J3" s="75" t="s">
        <v>15</v>
      </c>
      <c r="K3" s="97" t="s">
        <v>16</v>
      </c>
      <c r="L3" s="98"/>
      <c r="M3" s="98"/>
      <c r="N3" s="98"/>
      <c r="O3" s="99"/>
      <c r="P3" s="75" t="s">
        <v>18</v>
      </c>
      <c r="Q3" s="97" t="s">
        <v>16</v>
      </c>
      <c r="R3" s="98"/>
      <c r="S3" s="98"/>
      <c r="T3" s="98"/>
      <c r="U3" s="99"/>
      <c r="V3" s="75" t="s">
        <v>15</v>
      </c>
    </row>
    <row r="4" spans="1:24" x14ac:dyDescent="0.2">
      <c r="A4" s="23"/>
      <c r="B4" s="21"/>
      <c r="C4" s="93" t="s">
        <v>9</v>
      </c>
      <c r="D4" s="93"/>
      <c r="E4" s="69">
        <f>SUM(E6:E245)</f>
        <v>875</v>
      </c>
      <c r="F4" s="69">
        <f>SUM(F6:F245)</f>
        <v>360</v>
      </c>
      <c r="G4" s="69">
        <f>SUM(G6:G245)</f>
        <v>777</v>
      </c>
      <c r="H4" s="69">
        <f>SUM(H6:H245)</f>
        <v>985</v>
      </c>
      <c r="I4" s="69">
        <f>SUM(I6:I245)</f>
        <v>795</v>
      </c>
      <c r="J4" s="70">
        <f>SUM(E4:I4)</f>
        <v>3792</v>
      </c>
      <c r="K4" s="71">
        <f>SUM(K6:K245)</f>
        <v>19269.315499999997</v>
      </c>
      <c r="L4" s="71">
        <f>SUM(L6:L245)</f>
        <v>7237.4399399999993</v>
      </c>
      <c r="M4" s="71">
        <f>SUM(M6:M245)</f>
        <v>16391.471475000002</v>
      </c>
      <c r="N4" s="71">
        <f>SUM(N6:N245)</f>
        <v>24692.010750000001</v>
      </c>
      <c r="O4" s="71">
        <f>SUM(O6:O245)</f>
        <v>20232.616099999999</v>
      </c>
      <c r="P4" s="72">
        <f>SUM(K4:O4)</f>
        <v>87822.853764999993</v>
      </c>
      <c r="Q4" s="73">
        <f>SUM(Q6:Q245)</f>
        <v>1109.3499999999999</v>
      </c>
      <c r="R4" s="73">
        <f>SUM(R6:R245)</f>
        <v>459.28</v>
      </c>
      <c r="S4" s="73">
        <f>SUM(S6:S245)</f>
        <v>984.05</v>
      </c>
      <c r="T4" s="73">
        <f>SUM(T6:T245)</f>
        <v>1247.25</v>
      </c>
      <c r="U4" s="73">
        <f>SUM(U6:U245)</f>
        <v>1017.75</v>
      </c>
      <c r="V4" s="74">
        <f>SUM(Q4:U4)</f>
        <v>4817.68</v>
      </c>
    </row>
    <row r="5" spans="1:24" x14ac:dyDescent="0.2">
      <c r="A5" s="9" t="s">
        <v>6</v>
      </c>
      <c r="B5" s="76" t="s">
        <v>3</v>
      </c>
      <c r="C5" s="14" t="s">
        <v>8</v>
      </c>
      <c r="D5" s="14" t="s">
        <v>7</v>
      </c>
      <c r="E5" s="14" t="s">
        <v>32</v>
      </c>
      <c r="F5" s="14" t="s">
        <v>33</v>
      </c>
      <c r="G5" s="14" t="s">
        <v>34</v>
      </c>
      <c r="H5" s="14" t="s">
        <v>35</v>
      </c>
      <c r="I5" s="14" t="s">
        <v>36</v>
      </c>
      <c r="J5" s="75" t="s">
        <v>4</v>
      </c>
      <c r="K5" s="14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75" t="s">
        <v>4</v>
      </c>
      <c r="Q5" s="14" t="s">
        <v>32</v>
      </c>
      <c r="R5" s="14" t="s">
        <v>33</v>
      </c>
      <c r="S5" s="14" t="s">
        <v>34</v>
      </c>
      <c r="T5" s="14" t="s">
        <v>35</v>
      </c>
      <c r="U5" s="14" t="s">
        <v>36</v>
      </c>
      <c r="V5" s="75" t="s">
        <v>4</v>
      </c>
    </row>
    <row r="6" spans="1:24" ht="12.95" customHeight="1" x14ac:dyDescent="0.25">
      <c r="A6" s="48" t="s">
        <v>37</v>
      </c>
      <c r="B6" s="49">
        <v>99</v>
      </c>
      <c r="C6" s="50">
        <v>0</v>
      </c>
      <c r="D6" s="50">
        <v>0.25</v>
      </c>
      <c r="E6" s="55"/>
      <c r="F6" s="63"/>
      <c r="G6" s="63">
        <v>10</v>
      </c>
      <c r="H6" s="55">
        <v>20</v>
      </c>
      <c r="I6" s="58">
        <v>20</v>
      </c>
      <c r="J6" s="11">
        <f>SUM(E6:I6)</f>
        <v>50</v>
      </c>
      <c r="K6" s="16">
        <f>(E6*$B6*0.6607)*(1-$C6)</f>
        <v>0</v>
      </c>
      <c r="L6" s="16">
        <f>(F6*$B6*0.6607)*(1-$C6)</f>
        <v>0</v>
      </c>
      <c r="M6" s="16">
        <f>(G6*$B6*0.6607)*(1-$C6)</f>
        <v>654.09299999999996</v>
      </c>
      <c r="N6" s="16">
        <f>(H6*$B6*0.6607)*(1-$C6)</f>
        <v>1308.1859999999999</v>
      </c>
      <c r="O6" s="16">
        <f>(I6*$B6*0.6607)*(1-$C6)</f>
        <v>1308.1859999999999</v>
      </c>
      <c r="P6" s="13">
        <f>SUM(K6:O6)</f>
        <v>3270.4650000000001</v>
      </c>
      <c r="Q6" s="33">
        <f>E6*(1+$D6)</f>
        <v>0</v>
      </c>
      <c r="R6" s="33">
        <f>F6*(1+$D6)</f>
        <v>0</v>
      </c>
      <c r="S6" s="33">
        <f>G6*(1+$D6)</f>
        <v>12.5</v>
      </c>
      <c r="T6" s="33">
        <f>H6*(1+$D6)</f>
        <v>25</v>
      </c>
      <c r="U6" s="33">
        <f>I6*(1+$D6)</f>
        <v>25</v>
      </c>
      <c r="V6" s="42">
        <f>SUM(Q6:U6)</f>
        <v>62.5</v>
      </c>
    </row>
    <row r="7" spans="1:24" ht="12.95" customHeight="1" x14ac:dyDescent="0.25">
      <c r="A7" s="48" t="s">
        <v>38</v>
      </c>
      <c r="B7" s="49">
        <v>115</v>
      </c>
      <c r="C7" s="50">
        <v>0</v>
      </c>
      <c r="D7" s="50">
        <v>0.25</v>
      </c>
      <c r="E7" s="55">
        <v>5</v>
      </c>
      <c r="F7" s="63"/>
      <c r="G7" s="63">
        <v>5</v>
      </c>
      <c r="H7" s="55">
        <v>10</v>
      </c>
      <c r="I7" s="58">
        <v>20</v>
      </c>
      <c r="J7" s="11">
        <f t="shared" ref="J7:J70" si="1">SUM(E7:I7)</f>
        <v>40</v>
      </c>
      <c r="K7" s="16">
        <f t="shared" ref="K7:O57" si="2">(E7*$B7*0.6607)*(1-$C7)</f>
        <v>379.90249999999997</v>
      </c>
      <c r="L7" s="16">
        <f t="shared" si="2"/>
        <v>0</v>
      </c>
      <c r="M7" s="16">
        <f t="shared" si="2"/>
        <v>379.90249999999997</v>
      </c>
      <c r="N7" s="16">
        <f t="shared" si="2"/>
        <v>759.80499999999995</v>
      </c>
      <c r="O7" s="16">
        <f t="shared" si="2"/>
        <v>1519.61</v>
      </c>
      <c r="P7" s="13">
        <f t="shared" ref="P7:P70" si="3">SUM(K7:O7)</f>
        <v>3039.22</v>
      </c>
      <c r="Q7" s="33">
        <f t="shared" ref="Q7:U57" si="4">E7*(1+$D7)</f>
        <v>6.25</v>
      </c>
      <c r="R7" s="33">
        <f t="shared" si="4"/>
        <v>0</v>
      </c>
      <c r="S7" s="33">
        <f t="shared" si="4"/>
        <v>6.25</v>
      </c>
      <c r="T7" s="33">
        <f t="shared" si="4"/>
        <v>12.5</v>
      </c>
      <c r="U7" s="33">
        <f t="shared" si="4"/>
        <v>25</v>
      </c>
      <c r="V7" s="42">
        <f t="shared" ref="V7:V70" si="5">SUM(Q7:U7)</f>
        <v>50</v>
      </c>
    </row>
    <row r="8" spans="1:24" ht="12.95" customHeight="1" x14ac:dyDescent="0.25">
      <c r="A8" s="48" t="s">
        <v>39</v>
      </c>
      <c r="B8" s="49">
        <v>132</v>
      </c>
      <c r="C8" s="50">
        <v>0</v>
      </c>
      <c r="D8" s="50">
        <v>0.25</v>
      </c>
      <c r="E8" s="55">
        <v>5</v>
      </c>
      <c r="F8" s="63">
        <v>4</v>
      </c>
      <c r="G8" s="63">
        <v>5</v>
      </c>
      <c r="H8" s="55">
        <v>20</v>
      </c>
      <c r="I8" s="58">
        <v>20</v>
      </c>
      <c r="J8" s="11">
        <f t="shared" si="1"/>
        <v>54</v>
      </c>
      <c r="K8" s="16">
        <f t="shared" si="2"/>
        <v>436.06199999999995</v>
      </c>
      <c r="L8" s="16">
        <f t="shared" si="2"/>
        <v>348.84959999999995</v>
      </c>
      <c r="M8" s="16">
        <f t="shared" si="2"/>
        <v>436.06199999999995</v>
      </c>
      <c r="N8" s="16">
        <f t="shared" si="2"/>
        <v>1744.2479999999998</v>
      </c>
      <c r="O8" s="16">
        <f t="shared" si="2"/>
        <v>1744.2479999999998</v>
      </c>
      <c r="P8" s="13">
        <f t="shared" si="3"/>
        <v>4709.4695999999994</v>
      </c>
      <c r="Q8" s="33">
        <f t="shared" si="4"/>
        <v>6.25</v>
      </c>
      <c r="R8" s="33">
        <f t="shared" si="4"/>
        <v>5</v>
      </c>
      <c r="S8" s="33">
        <f t="shared" si="4"/>
        <v>6.25</v>
      </c>
      <c r="T8" s="33">
        <f t="shared" si="4"/>
        <v>25</v>
      </c>
      <c r="U8" s="33">
        <f t="shared" si="4"/>
        <v>25</v>
      </c>
      <c r="V8" s="42">
        <f t="shared" si="5"/>
        <v>67.5</v>
      </c>
    </row>
    <row r="9" spans="1:24" ht="12.95" customHeight="1" x14ac:dyDescent="0.25">
      <c r="A9" s="48" t="s">
        <v>40</v>
      </c>
      <c r="B9" s="49">
        <v>187</v>
      </c>
      <c r="C9" s="50">
        <v>0</v>
      </c>
      <c r="D9" s="50">
        <v>0.25</v>
      </c>
      <c r="E9" s="55"/>
      <c r="F9" s="63"/>
      <c r="G9" s="63"/>
      <c r="H9" s="55"/>
      <c r="I9" s="58"/>
      <c r="J9" s="11">
        <f t="shared" si="1"/>
        <v>0</v>
      </c>
      <c r="K9" s="16">
        <f t="shared" si="2"/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6">
        <f t="shared" si="2"/>
        <v>0</v>
      </c>
      <c r="P9" s="13">
        <f t="shared" si="3"/>
        <v>0</v>
      </c>
      <c r="Q9" s="33">
        <f t="shared" si="4"/>
        <v>0</v>
      </c>
      <c r="R9" s="33">
        <f t="shared" si="4"/>
        <v>0</v>
      </c>
      <c r="S9" s="33">
        <f t="shared" si="4"/>
        <v>0</v>
      </c>
      <c r="T9" s="33">
        <f t="shared" si="4"/>
        <v>0</v>
      </c>
      <c r="U9" s="33">
        <f t="shared" si="4"/>
        <v>0</v>
      </c>
      <c r="V9" s="42">
        <f t="shared" si="5"/>
        <v>0</v>
      </c>
    </row>
    <row r="10" spans="1:24" ht="12.95" customHeight="1" x14ac:dyDescent="0.25">
      <c r="A10" s="48" t="s">
        <v>41</v>
      </c>
      <c r="B10" s="49">
        <v>88</v>
      </c>
      <c r="C10" s="50">
        <v>0</v>
      </c>
      <c r="D10" s="50">
        <v>0.25</v>
      </c>
      <c r="E10" s="55"/>
      <c r="F10" s="63"/>
      <c r="G10" s="63">
        <v>5</v>
      </c>
      <c r="H10" s="55">
        <v>10</v>
      </c>
      <c r="I10" s="58"/>
      <c r="J10" s="11">
        <f t="shared" si="1"/>
        <v>15</v>
      </c>
      <c r="K10" s="16">
        <f t="shared" si="2"/>
        <v>0</v>
      </c>
      <c r="L10" s="16">
        <f t="shared" si="2"/>
        <v>0</v>
      </c>
      <c r="M10" s="16">
        <f t="shared" si="2"/>
        <v>290.70799999999997</v>
      </c>
      <c r="N10" s="16">
        <f t="shared" si="2"/>
        <v>581.41599999999994</v>
      </c>
      <c r="O10" s="16">
        <f t="shared" si="2"/>
        <v>0</v>
      </c>
      <c r="P10" s="13">
        <f t="shared" si="3"/>
        <v>872.12399999999991</v>
      </c>
      <c r="Q10" s="33">
        <f t="shared" si="4"/>
        <v>0</v>
      </c>
      <c r="R10" s="33">
        <f t="shared" si="4"/>
        <v>0</v>
      </c>
      <c r="S10" s="33">
        <f t="shared" si="4"/>
        <v>6.25</v>
      </c>
      <c r="T10" s="33">
        <f t="shared" si="4"/>
        <v>12.5</v>
      </c>
      <c r="U10" s="33">
        <f t="shared" si="4"/>
        <v>0</v>
      </c>
      <c r="V10" s="42">
        <f t="shared" si="5"/>
        <v>18.75</v>
      </c>
    </row>
    <row r="11" spans="1:24" ht="12.95" customHeight="1" x14ac:dyDescent="0.25">
      <c r="A11" s="48" t="s">
        <v>42</v>
      </c>
      <c r="B11" s="49">
        <v>110</v>
      </c>
      <c r="C11" s="50">
        <v>0</v>
      </c>
      <c r="D11" s="50">
        <v>0.25</v>
      </c>
      <c r="E11" s="55">
        <v>5</v>
      </c>
      <c r="F11" s="63"/>
      <c r="G11" s="63"/>
      <c r="H11" s="55"/>
      <c r="I11" s="58"/>
      <c r="J11" s="11">
        <f t="shared" si="1"/>
        <v>5</v>
      </c>
      <c r="K11" s="16">
        <f t="shared" si="2"/>
        <v>363.38499999999999</v>
      </c>
      <c r="L11" s="16">
        <f t="shared" si="2"/>
        <v>0</v>
      </c>
      <c r="M11" s="16">
        <f t="shared" si="2"/>
        <v>0</v>
      </c>
      <c r="N11" s="16">
        <f t="shared" si="2"/>
        <v>0</v>
      </c>
      <c r="O11" s="16">
        <f t="shared" si="2"/>
        <v>0</v>
      </c>
      <c r="P11" s="13">
        <f t="shared" si="3"/>
        <v>363.38499999999999</v>
      </c>
      <c r="Q11" s="33">
        <f t="shared" si="4"/>
        <v>6.25</v>
      </c>
      <c r="R11" s="33">
        <f t="shared" si="4"/>
        <v>0</v>
      </c>
      <c r="S11" s="33">
        <f t="shared" si="4"/>
        <v>0</v>
      </c>
      <c r="T11" s="33">
        <f t="shared" si="4"/>
        <v>0</v>
      </c>
      <c r="U11" s="33">
        <f t="shared" si="4"/>
        <v>0</v>
      </c>
      <c r="V11" s="42">
        <f t="shared" si="5"/>
        <v>6.25</v>
      </c>
    </row>
    <row r="12" spans="1:24" ht="12.95" customHeight="1" x14ac:dyDescent="0.25">
      <c r="A12" s="48" t="s">
        <v>43</v>
      </c>
      <c r="B12" s="49">
        <v>160</v>
      </c>
      <c r="C12" s="50">
        <v>0</v>
      </c>
      <c r="D12" s="50">
        <v>0.25</v>
      </c>
      <c r="E12" s="55"/>
      <c r="F12" s="63"/>
      <c r="G12" s="63"/>
      <c r="H12" s="55"/>
      <c r="I12" s="58"/>
      <c r="J12" s="11">
        <f t="shared" si="1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3">
        <f t="shared" si="3"/>
        <v>0</v>
      </c>
      <c r="Q12" s="33">
        <f t="shared" si="4"/>
        <v>0</v>
      </c>
      <c r="R12" s="33">
        <f t="shared" si="4"/>
        <v>0</v>
      </c>
      <c r="S12" s="33">
        <f t="shared" si="4"/>
        <v>0</v>
      </c>
      <c r="T12" s="33">
        <f t="shared" si="4"/>
        <v>0</v>
      </c>
      <c r="U12" s="33">
        <f t="shared" si="4"/>
        <v>0</v>
      </c>
      <c r="V12" s="42">
        <f t="shared" si="5"/>
        <v>0</v>
      </c>
    </row>
    <row r="13" spans="1:24" ht="12.95" customHeight="1" x14ac:dyDescent="0.25">
      <c r="A13" s="48" t="s">
        <v>44</v>
      </c>
      <c r="B13" s="49">
        <v>70</v>
      </c>
      <c r="C13" s="50">
        <v>0</v>
      </c>
      <c r="D13" s="50">
        <v>0.25</v>
      </c>
      <c r="E13" s="55">
        <v>5</v>
      </c>
      <c r="F13" s="63"/>
      <c r="G13" s="63">
        <v>5</v>
      </c>
      <c r="H13" s="55"/>
      <c r="I13" s="58">
        <v>10</v>
      </c>
      <c r="J13" s="11">
        <f t="shared" si="1"/>
        <v>20</v>
      </c>
      <c r="K13" s="16">
        <f t="shared" si="2"/>
        <v>231.24499999999998</v>
      </c>
      <c r="L13" s="16">
        <f t="shared" si="2"/>
        <v>0</v>
      </c>
      <c r="M13" s="16">
        <f t="shared" si="2"/>
        <v>231.24499999999998</v>
      </c>
      <c r="N13" s="16">
        <f t="shared" si="2"/>
        <v>0</v>
      </c>
      <c r="O13" s="16">
        <f t="shared" si="2"/>
        <v>462.48999999999995</v>
      </c>
      <c r="P13" s="13">
        <f t="shared" si="3"/>
        <v>924.9799999999999</v>
      </c>
      <c r="Q13" s="33">
        <f t="shared" si="4"/>
        <v>6.25</v>
      </c>
      <c r="R13" s="33">
        <f t="shared" si="4"/>
        <v>0</v>
      </c>
      <c r="S13" s="33">
        <f t="shared" si="4"/>
        <v>6.25</v>
      </c>
      <c r="T13" s="33">
        <f t="shared" si="4"/>
        <v>0</v>
      </c>
      <c r="U13" s="33">
        <f t="shared" si="4"/>
        <v>12.5</v>
      </c>
      <c r="V13" s="42">
        <f t="shared" si="5"/>
        <v>25</v>
      </c>
    </row>
    <row r="14" spans="1:24" ht="12.95" customHeight="1" x14ac:dyDescent="0.25">
      <c r="A14" s="48" t="s">
        <v>45</v>
      </c>
      <c r="B14" s="49">
        <v>50</v>
      </c>
      <c r="C14" s="50">
        <v>0</v>
      </c>
      <c r="D14" s="50">
        <v>0.25</v>
      </c>
      <c r="E14" s="55"/>
      <c r="F14" s="63"/>
      <c r="G14" s="63"/>
      <c r="H14" s="55"/>
      <c r="I14" s="58">
        <v>10</v>
      </c>
      <c r="J14" s="11">
        <f t="shared" si="1"/>
        <v>10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330.34999999999997</v>
      </c>
      <c r="P14" s="13">
        <f t="shared" si="3"/>
        <v>330.34999999999997</v>
      </c>
      <c r="Q14" s="33">
        <f t="shared" si="4"/>
        <v>0</v>
      </c>
      <c r="R14" s="33">
        <f t="shared" si="4"/>
        <v>0</v>
      </c>
      <c r="S14" s="33">
        <f t="shared" si="4"/>
        <v>0</v>
      </c>
      <c r="T14" s="33">
        <f t="shared" si="4"/>
        <v>0</v>
      </c>
      <c r="U14" s="33">
        <f t="shared" si="4"/>
        <v>12.5</v>
      </c>
      <c r="V14" s="42">
        <f t="shared" si="5"/>
        <v>12.5</v>
      </c>
    </row>
    <row r="15" spans="1:24" ht="12.95" customHeight="1" x14ac:dyDescent="0.25">
      <c r="A15" s="48" t="s">
        <v>46</v>
      </c>
      <c r="B15" s="49">
        <v>17.5</v>
      </c>
      <c r="C15" s="50">
        <v>0</v>
      </c>
      <c r="D15" s="50">
        <v>0.25</v>
      </c>
      <c r="E15" s="53"/>
      <c r="F15" s="63"/>
      <c r="G15" s="63"/>
      <c r="H15" s="53"/>
      <c r="I15" s="59"/>
      <c r="J15" s="11">
        <f t="shared" si="1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3">
        <f t="shared" si="3"/>
        <v>0</v>
      </c>
      <c r="Q15" s="33">
        <f t="shared" si="4"/>
        <v>0</v>
      </c>
      <c r="R15" s="33">
        <f t="shared" si="4"/>
        <v>0</v>
      </c>
      <c r="S15" s="33">
        <f t="shared" si="4"/>
        <v>0</v>
      </c>
      <c r="T15" s="33">
        <f t="shared" si="4"/>
        <v>0</v>
      </c>
      <c r="U15" s="33">
        <f t="shared" si="4"/>
        <v>0</v>
      </c>
      <c r="V15" s="42">
        <f t="shared" si="5"/>
        <v>0</v>
      </c>
    </row>
    <row r="16" spans="1:24" ht="12.95" customHeight="1" x14ac:dyDescent="0.25">
      <c r="A16" s="48" t="s">
        <v>47</v>
      </c>
      <c r="B16" s="49">
        <v>19</v>
      </c>
      <c r="C16" s="50">
        <v>0</v>
      </c>
      <c r="D16" s="50">
        <v>0.25</v>
      </c>
      <c r="E16" s="53"/>
      <c r="F16" s="63"/>
      <c r="G16" s="63"/>
      <c r="H16" s="53"/>
      <c r="I16" s="59"/>
      <c r="J16" s="11">
        <f t="shared" si="1"/>
        <v>0</v>
      </c>
      <c r="K16" s="16">
        <f t="shared" si="2"/>
        <v>0</v>
      </c>
      <c r="L16" s="16">
        <f t="shared" si="2"/>
        <v>0</v>
      </c>
      <c r="M16" s="16">
        <f t="shared" si="2"/>
        <v>0</v>
      </c>
      <c r="N16" s="16">
        <f t="shared" si="2"/>
        <v>0</v>
      </c>
      <c r="O16" s="16">
        <f t="shared" si="2"/>
        <v>0</v>
      </c>
      <c r="P16" s="13">
        <f t="shared" si="3"/>
        <v>0</v>
      </c>
      <c r="Q16" s="33">
        <f t="shared" si="4"/>
        <v>0</v>
      </c>
      <c r="R16" s="33">
        <f t="shared" si="4"/>
        <v>0</v>
      </c>
      <c r="S16" s="33">
        <f t="shared" si="4"/>
        <v>0</v>
      </c>
      <c r="T16" s="33">
        <f t="shared" si="4"/>
        <v>0</v>
      </c>
      <c r="U16" s="33">
        <f t="shared" si="4"/>
        <v>0</v>
      </c>
      <c r="V16" s="42">
        <f t="shared" si="5"/>
        <v>0</v>
      </c>
    </row>
    <row r="17" spans="1:22" s="37" customFormat="1" ht="15" x14ac:dyDescent="0.25">
      <c r="A17" s="48" t="s">
        <v>48</v>
      </c>
      <c r="B17" s="49">
        <v>64</v>
      </c>
      <c r="C17" s="50">
        <v>0</v>
      </c>
      <c r="D17" s="50">
        <v>0.25</v>
      </c>
      <c r="E17" s="57"/>
      <c r="F17" s="64"/>
      <c r="G17" s="64"/>
      <c r="H17" s="57">
        <v>10</v>
      </c>
      <c r="I17" s="61">
        <v>10</v>
      </c>
      <c r="J17" s="11">
        <f t="shared" si="1"/>
        <v>20</v>
      </c>
      <c r="K17" s="38">
        <f t="shared" si="2"/>
        <v>0</v>
      </c>
      <c r="L17" s="38">
        <f t="shared" si="2"/>
        <v>0</v>
      </c>
      <c r="M17" s="38">
        <f t="shared" si="2"/>
        <v>0</v>
      </c>
      <c r="N17" s="38">
        <f t="shared" si="2"/>
        <v>422.84799999999996</v>
      </c>
      <c r="O17" s="38">
        <f t="shared" si="2"/>
        <v>422.84799999999996</v>
      </c>
      <c r="P17" s="13">
        <f t="shared" si="3"/>
        <v>845.69599999999991</v>
      </c>
      <c r="Q17" s="39">
        <f t="shared" si="4"/>
        <v>0</v>
      </c>
      <c r="R17" s="39">
        <f t="shared" si="4"/>
        <v>0</v>
      </c>
      <c r="S17" s="39">
        <f t="shared" si="4"/>
        <v>0</v>
      </c>
      <c r="T17" s="39">
        <f t="shared" si="4"/>
        <v>12.5</v>
      </c>
      <c r="U17" s="39">
        <f t="shared" si="4"/>
        <v>12.5</v>
      </c>
      <c r="V17" s="42">
        <f t="shared" si="5"/>
        <v>25</v>
      </c>
    </row>
    <row r="18" spans="1:22" s="37" customFormat="1" ht="15" x14ac:dyDescent="0.25">
      <c r="A18" s="48" t="s">
        <v>49</v>
      </c>
      <c r="B18" s="49">
        <v>39.25</v>
      </c>
      <c r="C18" s="50">
        <v>0</v>
      </c>
      <c r="D18" s="50">
        <v>0.25</v>
      </c>
      <c r="E18" s="57"/>
      <c r="F18" s="64"/>
      <c r="G18" s="64"/>
      <c r="H18" s="57"/>
      <c r="I18" s="61"/>
      <c r="J18" s="11">
        <f t="shared" si="1"/>
        <v>0</v>
      </c>
      <c r="K18" s="38">
        <f t="shared" si="2"/>
        <v>0</v>
      </c>
      <c r="L18" s="38">
        <f t="shared" si="2"/>
        <v>0</v>
      </c>
      <c r="M18" s="38">
        <f t="shared" si="2"/>
        <v>0</v>
      </c>
      <c r="N18" s="38">
        <f t="shared" si="2"/>
        <v>0</v>
      </c>
      <c r="O18" s="38">
        <f t="shared" si="2"/>
        <v>0</v>
      </c>
      <c r="P18" s="13">
        <f t="shared" si="3"/>
        <v>0</v>
      </c>
      <c r="Q18" s="39">
        <f t="shared" si="4"/>
        <v>0</v>
      </c>
      <c r="R18" s="39">
        <f t="shared" si="4"/>
        <v>0</v>
      </c>
      <c r="S18" s="39">
        <f t="shared" si="4"/>
        <v>0</v>
      </c>
      <c r="T18" s="39">
        <f t="shared" si="4"/>
        <v>0</v>
      </c>
      <c r="U18" s="39">
        <f t="shared" si="4"/>
        <v>0</v>
      </c>
      <c r="V18" s="42">
        <f t="shared" si="5"/>
        <v>0</v>
      </c>
    </row>
    <row r="19" spans="1:22" s="37" customFormat="1" ht="15" x14ac:dyDescent="0.25">
      <c r="A19" s="48" t="s">
        <v>50</v>
      </c>
      <c r="B19" s="49">
        <v>45</v>
      </c>
      <c r="C19" s="50">
        <v>0</v>
      </c>
      <c r="D19" s="50">
        <v>0.25</v>
      </c>
      <c r="E19" s="57"/>
      <c r="F19" s="64"/>
      <c r="G19" s="64"/>
      <c r="H19" s="57"/>
      <c r="I19" s="61"/>
      <c r="J19" s="11">
        <f t="shared" si="1"/>
        <v>0</v>
      </c>
      <c r="K19" s="38">
        <f t="shared" si="2"/>
        <v>0</v>
      </c>
      <c r="L19" s="38">
        <f t="shared" si="2"/>
        <v>0</v>
      </c>
      <c r="M19" s="38">
        <f t="shared" si="2"/>
        <v>0</v>
      </c>
      <c r="N19" s="38">
        <f t="shared" si="2"/>
        <v>0</v>
      </c>
      <c r="O19" s="38">
        <f t="shared" si="2"/>
        <v>0</v>
      </c>
      <c r="P19" s="13">
        <f t="shared" si="3"/>
        <v>0</v>
      </c>
      <c r="Q19" s="39">
        <f t="shared" si="4"/>
        <v>0</v>
      </c>
      <c r="R19" s="39">
        <f t="shared" si="4"/>
        <v>0</v>
      </c>
      <c r="S19" s="39">
        <f t="shared" si="4"/>
        <v>0</v>
      </c>
      <c r="T19" s="39">
        <f t="shared" si="4"/>
        <v>0</v>
      </c>
      <c r="U19" s="39">
        <f t="shared" si="4"/>
        <v>0</v>
      </c>
      <c r="V19" s="42">
        <f t="shared" si="5"/>
        <v>0</v>
      </c>
    </row>
    <row r="20" spans="1:22" s="37" customFormat="1" ht="15" x14ac:dyDescent="0.25">
      <c r="A20" s="48" t="s">
        <v>140</v>
      </c>
      <c r="B20" s="49">
        <v>65</v>
      </c>
      <c r="C20" s="50">
        <v>0</v>
      </c>
      <c r="D20" s="50">
        <v>0.25</v>
      </c>
      <c r="E20" s="57"/>
      <c r="F20" s="64"/>
      <c r="G20" s="64"/>
      <c r="H20" s="57"/>
      <c r="I20" s="61"/>
      <c r="J20" s="11">
        <f>SUM(E20:I20)</f>
        <v>0</v>
      </c>
      <c r="K20" s="38">
        <f t="shared" si="2"/>
        <v>0</v>
      </c>
      <c r="L20" s="38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13">
        <f>SUM(K20:O20)</f>
        <v>0</v>
      </c>
      <c r="Q20" s="39">
        <f t="shared" si="4"/>
        <v>0</v>
      </c>
      <c r="R20" s="39">
        <f t="shared" si="4"/>
        <v>0</v>
      </c>
      <c r="S20" s="39">
        <f t="shared" si="4"/>
        <v>0</v>
      </c>
      <c r="T20" s="39">
        <f t="shared" si="4"/>
        <v>0</v>
      </c>
      <c r="U20" s="39">
        <f t="shared" si="4"/>
        <v>0</v>
      </c>
      <c r="V20" s="42">
        <f>SUM(Q20:U20)</f>
        <v>0</v>
      </c>
    </row>
    <row r="21" spans="1:22" s="37" customFormat="1" ht="15" x14ac:dyDescent="0.25">
      <c r="A21" s="48" t="s">
        <v>141</v>
      </c>
      <c r="B21" s="49">
        <v>36</v>
      </c>
      <c r="C21" s="50">
        <v>0</v>
      </c>
      <c r="D21" s="50">
        <v>0.25</v>
      </c>
      <c r="E21" s="57"/>
      <c r="F21" s="64"/>
      <c r="G21" s="64"/>
      <c r="H21" s="57"/>
      <c r="I21" s="61"/>
      <c r="J21" s="11">
        <f>SUM(E21:I21)</f>
        <v>0</v>
      </c>
      <c r="K21" s="38">
        <f t="shared" si="2"/>
        <v>0</v>
      </c>
      <c r="L21" s="38">
        <f t="shared" si="2"/>
        <v>0</v>
      </c>
      <c r="M21" s="38">
        <f t="shared" si="2"/>
        <v>0</v>
      </c>
      <c r="N21" s="38">
        <f t="shared" si="2"/>
        <v>0</v>
      </c>
      <c r="O21" s="38">
        <f t="shared" si="2"/>
        <v>0</v>
      </c>
      <c r="P21" s="13">
        <f>SUM(K21:O21)</f>
        <v>0</v>
      </c>
      <c r="Q21" s="39">
        <f t="shared" si="4"/>
        <v>0</v>
      </c>
      <c r="R21" s="39">
        <f t="shared" si="4"/>
        <v>0</v>
      </c>
      <c r="S21" s="39">
        <f t="shared" si="4"/>
        <v>0</v>
      </c>
      <c r="T21" s="39">
        <f t="shared" si="4"/>
        <v>0</v>
      </c>
      <c r="U21" s="39">
        <f t="shared" si="4"/>
        <v>0</v>
      </c>
      <c r="V21" s="42">
        <f>SUM(Q21:U21)</f>
        <v>0</v>
      </c>
    </row>
    <row r="22" spans="1:22" s="37" customFormat="1" ht="15" x14ac:dyDescent="0.25">
      <c r="A22" s="48" t="s">
        <v>142</v>
      </c>
      <c r="B22" s="49">
        <v>120</v>
      </c>
      <c r="C22" s="50">
        <v>0</v>
      </c>
      <c r="D22" s="50">
        <v>0.25</v>
      </c>
      <c r="E22" s="57"/>
      <c r="F22" s="64"/>
      <c r="G22" s="64"/>
      <c r="H22" s="57"/>
      <c r="I22" s="61"/>
      <c r="J22" s="11">
        <f>SUM(E22:I22)</f>
        <v>0</v>
      </c>
      <c r="K22" s="38">
        <f t="shared" si="2"/>
        <v>0</v>
      </c>
      <c r="L22" s="38">
        <f t="shared" si="2"/>
        <v>0</v>
      </c>
      <c r="M22" s="38">
        <f t="shared" si="2"/>
        <v>0</v>
      </c>
      <c r="N22" s="38">
        <f t="shared" si="2"/>
        <v>0</v>
      </c>
      <c r="O22" s="38">
        <f t="shared" si="2"/>
        <v>0</v>
      </c>
      <c r="P22" s="13">
        <f>SUM(K22:O22)</f>
        <v>0</v>
      </c>
      <c r="Q22" s="39">
        <f t="shared" si="4"/>
        <v>0</v>
      </c>
      <c r="R22" s="39">
        <f t="shared" si="4"/>
        <v>0</v>
      </c>
      <c r="S22" s="39">
        <f t="shared" si="4"/>
        <v>0</v>
      </c>
      <c r="T22" s="39">
        <f t="shared" si="4"/>
        <v>0</v>
      </c>
      <c r="U22" s="39">
        <f t="shared" si="4"/>
        <v>0</v>
      </c>
      <c r="V22" s="42">
        <f>SUM(Q22:U22)</f>
        <v>0</v>
      </c>
    </row>
    <row r="23" spans="1:22" s="37" customFormat="1" ht="15" x14ac:dyDescent="0.25">
      <c r="A23" s="48" t="s">
        <v>143</v>
      </c>
      <c r="B23" s="49">
        <v>195</v>
      </c>
      <c r="C23" s="50">
        <v>0</v>
      </c>
      <c r="D23" s="50">
        <v>0.25</v>
      </c>
      <c r="E23" s="57"/>
      <c r="F23" s="64"/>
      <c r="G23" s="64"/>
      <c r="H23" s="57"/>
      <c r="I23" s="61"/>
      <c r="J23" s="11">
        <f t="shared" si="1"/>
        <v>0</v>
      </c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0</v>
      </c>
      <c r="O23" s="38">
        <f t="shared" si="2"/>
        <v>0</v>
      </c>
      <c r="P23" s="13">
        <f t="shared" si="3"/>
        <v>0</v>
      </c>
      <c r="Q23" s="39">
        <f t="shared" si="4"/>
        <v>0</v>
      </c>
      <c r="R23" s="39">
        <f t="shared" si="4"/>
        <v>0</v>
      </c>
      <c r="S23" s="39">
        <f t="shared" si="4"/>
        <v>0</v>
      </c>
      <c r="T23" s="39">
        <f t="shared" si="4"/>
        <v>0</v>
      </c>
      <c r="U23" s="39">
        <f t="shared" si="4"/>
        <v>0</v>
      </c>
      <c r="V23" s="42">
        <f t="shared" si="5"/>
        <v>0</v>
      </c>
    </row>
    <row r="24" spans="1:22" s="37" customFormat="1" ht="15" x14ac:dyDescent="0.25">
      <c r="A24" s="48" t="s">
        <v>51</v>
      </c>
      <c r="B24" s="49">
        <v>17</v>
      </c>
      <c r="C24" s="50">
        <v>0</v>
      </c>
      <c r="D24" s="50">
        <v>0.25</v>
      </c>
      <c r="E24" s="57">
        <v>20</v>
      </c>
      <c r="F24" s="64">
        <v>4</v>
      </c>
      <c r="G24" s="64"/>
      <c r="H24" s="57"/>
      <c r="I24" s="61"/>
      <c r="J24" s="11">
        <f t="shared" si="1"/>
        <v>24</v>
      </c>
      <c r="K24" s="38">
        <f t="shared" si="2"/>
        <v>224.63799999999998</v>
      </c>
      <c r="L24" s="38">
        <f t="shared" si="2"/>
        <v>44.927599999999998</v>
      </c>
      <c r="M24" s="38">
        <f t="shared" si="2"/>
        <v>0</v>
      </c>
      <c r="N24" s="38">
        <f t="shared" si="2"/>
        <v>0</v>
      </c>
      <c r="O24" s="38">
        <f t="shared" si="2"/>
        <v>0</v>
      </c>
      <c r="P24" s="13">
        <f t="shared" si="3"/>
        <v>269.56559999999996</v>
      </c>
      <c r="Q24" s="39">
        <f t="shared" si="4"/>
        <v>25</v>
      </c>
      <c r="R24" s="39">
        <f t="shared" si="4"/>
        <v>5</v>
      </c>
      <c r="S24" s="39">
        <f t="shared" si="4"/>
        <v>0</v>
      </c>
      <c r="T24" s="39">
        <f t="shared" si="4"/>
        <v>0</v>
      </c>
      <c r="U24" s="39">
        <f t="shared" si="4"/>
        <v>0</v>
      </c>
      <c r="V24" s="42">
        <f t="shared" si="5"/>
        <v>30</v>
      </c>
    </row>
    <row r="25" spans="1:22" s="37" customFormat="1" ht="15" x14ac:dyDescent="0.25">
      <c r="A25" s="48" t="s">
        <v>52</v>
      </c>
      <c r="B25" s="49">
        <v>30.5</v>
      </c>
      <c r="C25" s="50">
        <v>0</v>
      </c>
      <c r="D25" s="50">
        <v>0.25</v>
      </c>
      <c r="E25" s="57">
        <v>15</v>
      </c>
      <c r="F25" s="64"/>
      <c r="G25" s="64"/>
      <c r="H25" s="57"/>
      <c r="I25" s="61">
        <v>10</v>
      </c>
      <c r="J25" s="11">
        <f t="shared" si="1"/>
        <v>25</v>
      </c>
      <c r="K25" s="38">
        <f t="shared" si="2"/>
        <v>302.27024999999998</v>
      </c>
      <c r="L25" s="38">
        <f t="shared" si="2"/>
        <v>0</v>
      </c>
      <c r="M25" s="38">
        <f t="shared" si="2"/>
        <v>0</v>
      </c>
      <c r="N25" s="38">
        <f t="shared" si="2"/>
        <v>0</v>
      </c>
      <c r="O25" s="38">
        <f t="shared" si="2"/>
        <v>201.51349999999999</v>
      </c>
      <c r="P25" s="13">
        <f t="shared" si="3"/>
        <v>503.78374999999994</v>
      </c>
      <c r="Q25" s="39">
        <f t="shared" si="4"/>
        <v>18.75</v>
      </c>
      <c r="R25" s="39">
        <f t="shared" si="4"/>
        <v>0</v>
      </c>
      <c r="S25" s="39">
        <f t="shared" si="4"/>
        <v>0</v>
      </c>
      <c r="T25" s="39">
        <f t="shared" si="4"/>
        <v>0</v>
      </c>
      <c r="U25" s="39">
        <f t="shared" si="4"/>
        <v>12.5</v>
      </c>
      <c r="V25" s="42">
        <f t="shared" si="5"/>
        <v>31.25</v>
      </c>
    </row>
    <row r="26" spans="1:22" s="37" customFormat="1" ht="15" x14ac:dyDescent="0.25">
      <c r="A26" s="48" t="s">
        <v>53</v>
      </c>
      <c r="B26" s="49">
        <v>29.6</v>
      </c>
      <c r="C26" s="50">
        <v>0</v>
      </c>
      <c r="D26" s="50">
        <v>0.25</v>
      </c>
      <c r="E26" s="57">
        <v>20</v>
      </c>
      <c r="F26" s="64"/>
      <c r="G26" s="64"/>
      <c r="H26" s="57"/>
      <c r="I26" s="61"/>
      <c r="J26" s="11">
        <f t="shared" si="1"/>
        <v>20</v>
      </c>
      <c r="K26" s="38">
        <f t="shared" si="2"/>
        <v>391.13439999999997</v>
      </c>
      <c r="L26" s="38">
        <f t="shared" si="2"/>
        <v>0</v>
      </c>
      <c r="M26" s="38">
        <f t="shared" si="2"/>
        <v>0</v>
      </c>
      <c r="N26" s="38">
        <f t="shared" si="2"/>
        <v>0</v>
      </c>
      <c r="O26" s="38">
        <f t="shared" si="2"/>
        <v>0</v>
      </c>
      <c r="P26" s="13">
        <f t="shared" si="3"/>
        <v>391.13439999999997</v>
      </c>
      <c r="Q26" s="39">
        <f t="shared" si="4"/>
        <v>25</v>
      </c>
      <c r="R26" s="39">
        <f t="shared" si="4"/>
        <v>0</v>
      </c>
      <c r="S26" s="39">
        <f t="shared" si="4"/>
        <v>0</v>
      </c>
      <c r="T26" s="39">
        <f t="shared" si="4"/>
        <v>0</v>
      </c>
      <c r="U26" s="39">
        <f t="shared" si="4"/>
        <v>0</v>
      </c>
      <c r="V26" s="42">
        <f t="shared" si="5"/>
        <v>25</v>
      </c>
    </row>
    <row r="27" spans="1:22" s="37" customFormat="1" ht="15" x14ac:dyDescent="0.25">
      <c r="A27" s="48" t="s">
        <v>54</v>
      </c>
      <c r="B27" s="49">
        <v>20.9</v>
      </c>
      <c r="C27" s="50">
        <v>0</v>
      </c>
      <c r="D27" s="50">
        <v>0.25</v>
      </c>
      <c r="E27" s="57"/>
      <c r="F27" s="64"/>
      <c r="G27" s="64"/>
      <c r="H27" s="57"/>
      <c r="I27" s="61"/>
      <c r="J27" s="11">
        <f t="shared" si="1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0</v>
      </c>
      <c r="O27" s="38">
        <f t="shared" si="2"/>
        <v>0</v>
      </c>
      <c r="P27" s="13">
        <f t="shared" si="3"/>
        <v>0</v>
      </c>
      <c r="Q27" s="39">
        <f t="shared" si="4"/>
        <v>0</v>
      </c>
      <c r="R27" s="39">
        <f t="shared" si="4"/>
        <v>0</v>
      </c>
      <c r="S27" s="39">
        <f t="shared" si="4"/>
        <v>0</v>
      </c>
      <c r="T27" s="39">
        <f t="shared" si="4"/>
        <v>0</v>
      </c>
      <c r="U27" s="39">
        <f t="shared" si="4"/>
        <v>0</v>
      </c>
      <c r="V27" s="42">
        <f t="shared" si="5"/>
        <v>0</v>
      </c>
    </row>
    <row r="28" spans="1:22" s="37" customFormat="1" ht="15" x14ac:dyDescent="0.25">
      <c r="A28" s="48" t="s">
        <v>55</v>
      </c>
      <c r="B28" s="49">
        <v>60.2</v>
      </c>
      <c r="C28" s="50">
        <v>0</v>
      </c>
      <c r="D28" s="50">
        <v>0.25</v>
      </c>
      <c r="E28" s="57">
        <v>25</v>
      </c>
      <c r="F28" s="64"/>
      <c r="G28" s="64"/>
      <c r="H28" s="57"/>
      <c r="I28" s="61"/>
      <c r="J28" s="11">
        <f t="shared" si="1"/>
        <v>25</v>
      </c>
      <c r="K28" s="38">
        <f t="shared" si="2"/>
        <v>994.35349999999994</v>
      </c>
      <c r="L28" s="38">
        <f t="shared" si="2"/>
        <v>0</v>
      </c>
      <c r="M28" s="38">
        <f t="shared" si="2"/>
        <v>0</v>
      </c>
      <c r="N28" s="38">
        <f t="shared" si="2"/>
        <v>0</v>
      </c>
      <c r="O28" s="38">
        <f t="shared" si="2"/>
        <v>0</v>
      </c>
      <c r="P28" s="13">
        <f t="shared" si="3"/>
        <v>994.35349999999994</v>
      </c>
      <c r="Q28" s="39">
        <f t="shared" si="4"/>
        <v>31.25</v>
      </c>
      <c r="R28" s="39">
        <f t="shared" si="4"/>
        <v>0</v>
      </c>
      <c r="S28" s="39">
        <f t="shared" si="4"/>
        <v>0</v>
      </c>
      <c r="T28" s="39">
        <f t="shared" si="4"/>
        <v>0</v>
      </c>
      <c r="U28" s="39">
        <f t="shared" si="4"/>
        <v>0</v>
      </c>
      <c r="V28" s="42">
        <f t="shared" si="5"/>
        <v>31.25</v>
      </c>
    </row>
    <row r="29" spans="1:22" s="37" customFormat="1" ht="15" x14ac:dyDescent="0.25">
      <c r="A29" s="48" t="s">
        <v>56</v>
      </c>
      <c r="B29" s="49">
        <v>40.299999999999997</v>
      </c>
      <c r="C29" s="50">
        <v>0</v>
      </c>
      <c r="D29" s="50">
        <v>0.25</v>
      </c>
      <c r="E29" s="57"/>
      <c r="F29" s="64"/>
      <c r="G29" s="64">
        <v>5</v>
      </c>
      <c r="H29" s="57"/>
      <c r="I29" s="61"/>
      <c r="J29" s="11">
        <f t="shared" si="1"/>
        <v>5</v>
      </c>
      <c r="K29" s="38">
        <f t="shared" si="2"/>
        <v>0</v>
      </c>
      <c r="L29" s="38">
        <f t="shared" si="2"/>
        <v>0</v>
      </c>
      <c r="M29" s="38">
        <f t="shared" si="2"/>
        <v>133.13104999999999</v>
      </c>
      <c r="N29" s="38">
        <f t="shared" si="2"/>
        <v>0</v>
      </c>
      <c r="O29" s="38">
        <f t="shared" si="2"/>
        <v>0</v>
      </c>
      <c r="P29" s="13">
        <f t="shared" si="3"/>
        <v>133.13104999999999</v>
      </c>
      <c r="Q29" s="39">
        <f t="shared" si="4"/>
        <v>0</v>
      </c>
      <c r="R29" s="39">
        <f t="shared" si="4"/>
        <v>0</v>
      </c>
      <c r="S29" s="39">
        <f t="shared" si="4"/>
        <v>6.25</v>
      </c>
      <c r="T29" s="39">
        <f t="shared" si="4"/>
        <v>0</v>
      </c>
      <c r="U29" s="39">
        <f t="shared" si="4"/>
        <v>0</v>
      </c>
      <c r="V29" s="42">
        <f t="shared" si="5"/>
        <v>6.25</v>
      </c>
    </row>
    <row r="30" spans="1:22" s="37" customFormat="1" ht="15" x14ac:dyDescent="0.25">
      <c r="A30" s="48" t="s">
        <v>57</v>
      </c>
      <c r="B30" s="49">
        <v>50</v>
      </c>
      <c r="C30" s="50">
        <v>0</v>
      </c>
      <c r="D30" s="50">
        <v>0.25</v>
      </c>
      <c r="E30" s="57">
        <v>20</v>
      </c>
      <c r="F30" s="64">
        <v>20</v>
      </c>
      <c r="G30" s="64">
        <v>20</v>
      </c>
      <c r="H30" s="57">
        <v>20</v>
      </c>
      <c r="I30" s="61">
        <v>10</v>
      </c>
      <c r="J30" s="11">
        <f t="shared" si="1"/>
        <v>90</v>
      </c>
      <c r="K30" s="38">
        <f t="shared" si="2"/>
        <v>660.69999999999993</v>
      </c>
      <c r="L30" s="38">
        <f t="shared" si="2"/>
        <v>660.69999999999993</v>
      </c>
      <c r="M30" s="38">
        <f t="shared" si="2"/>
        <v>660.69999999999993</v>
      </c>
      <c r="N30" s="38">
        <f t="shared" si="2"/>
        <v>660.69999999999993</v>
      </c>
      <c r="O30" s="38">
        <f t="shared" si="2"/>
        <v>330.34999999999997</v>
      </c>
      <c r="P30" s="13">
        <f t="shared" si="3"/>
        <v>2973.1499999999996</v>
      </c>
      <c r="Q30" s="39">
        <f t="shared" si="4"/>
        <v>25</v>
      </c>
      <c r="R30" s="39">
        <f t="shared" si="4"/>
        <v>25</v>
      </c>
      <c r="S30" s="39">
        <f t="shared" si="4"/>
        <v>25</v>
      </c>
      <c r="T30" s="39">
        <f t="shared" si="4"/>
        <v>25</v>
      </c>
      <c r="U30" s="39">
        <f t="shared" si="4"/>
        <v>12.5</v>
      </c>
      <c r="V30" s="42">
        <f t="shared" si="5"/>
        <v>112.5</v>
      </c>
    </row>
    <row r="31" spans="1:22" s="37" customFormat="1" ht="15" x14ac:dyDescent="0.25">
      <c r="A31" s="48" t="s">
        <v>58</v>
      </c>
      <c r="B31" s="49">
        <v>90.8</v>
      </c>
      <c r="C31" s="50">
        <v>0</v>
      </c>
      <c r="D31" s="50">
        <v>0.25</v>
      </c>
      <c r="E31" s="57">
        <v>15</v>
      </c>
      <c r="F31" s="64">
        <v>4</v>
      </c>
      <c r="G31" s="64">
        <v>10</v>
      </c>
      <c r="H31" s="57">
        <v>20</v>
      </c>
      <c r="I31" s="61">
        <v>10</v>
      </c>
      <c r="J31" s="11">
        <f t="shared" si="1"/>
        <v>59</v>
      </c>
      <c r="K31" s="38">
        <f t="shared" si="2"/>
        <v>899.87339999999995</v>
      </c>
      <c r="L31" s="38">
        <f t="shared" si="2"/>
        <v>239.96623999999997</v>
      </c>
      <c r="M31" s="38">
        <f t="shared" si="2"/>
        <v>599.91559999999993</v>
      </c>
      <c r="N31" s="38">
        <f t="shared" si="2"/>
        <v>1199.8311999999999</v>
      </c>
      <c r="O31" s="38">
        <f t="shared" si="2"/>
        <v>599.91559999999993</v>
      </c>
      <c r="P31" s="13">
        <f t="shared" si="3"/>
        <v>3539.5020399999999</v>
      </c>
      <c r="Q31" s="39">
        <f t="shared" si="4"/>
        <v>18.75</v>
      </c>
      <c r="R31" s="39">
        <f t="shared" si="4"/>
        <v>5</v>
      </c>
      <c r="S31" s="39">
        <f t="shared" si="4"/>
        <v>12.5</v>
      </c>
      <c r="T31" s="39">
        <f t="shared" si="4"/>
        <v>25</v>
      </c>
      <c r="U31" s="39">
        <f t="shared" si="4"/>
        <v>12.5</v>
      </c>
      <c r="V31" s="42">
        <f t="shared" si="5"/>
        <v>73.75</v>
      </c>
    </row>
    <row r="32" spans="1:22" s="37" customFormat="1" ht="15" x14ac:dyDescent="0.25">
      <c r="A32" s="48" t="s">
        <v>59</v>
      </c>
      <c r="B32" s="49">
        <v>30</v>
      </c>
      <c r="C32" s="50">
        <v>0</v>
      </c>
      <c r="D32" s="50">
        <v>0.25</v>
      </c>
      <c r="E32" s="57"/>
      <c r="F32" s="64"/>
      <c r="G32" s="64"/>
      <c r="H32" s="57"/>
      <c r="I32" s="61"/>
      <c r="J32" s="11">
        <f t="shared" si="1"/>
        <v>0</v>
      </c>
      <c r="K32" s="38">
        <f t="shared" si="2"/>
        <v>0</v>
      </c>
      <c r="L32" s="38">
        <f t="shared" si="2"/>
        <v>0</v>
      </c>
      <c r="M32" s="38">
        <f t="shared" si="2"/>
        <v>0</v>
      </c>
      <c r="N32" s="38">
        <f t="shared" si="2"/>
        <v>0</v>
      </c>
      <c r="O32" s="38">
        <f t="shared" si="2"/>
        <v>0</v>
      </c>
      <c r="P32" s="13">
        <f t="shared" si="3"/>
        <v>0</v>
      </c>
      <c r="Q32" s="39">
        <f t="shared" si="4"/>
        <v>0</v>
      </c>
      <c r="R32" s="39">
        <f t="shared" si="4"/>
        <v>0</v>
      </c>
      <c r="S32" s="39">
        <f t="shared" si="4"/>
        <v>0</v>
      </c>
      <c r="T32" s="39">
        <f t="shared" si="4"/>
        <v>0</v>
      </c>
      <c r="U32" s="39">
        <f t="shared" si="4"/>
        <v>0</v>
      </c>
      <c r="V32" s="42">
        <f t="shared" si="5"/>
        <v>0</v>
      </c>
    </row>
    <row r="33" spans="1:22" s="37" customFormat="1" ht="15" x14ac:dyDescent="0.25">
      <c r="A33" s="48" t="s">
        <v>60</v>
      </c>
      <c r="B33" s="49">
        <v>30</v>
      </c>
      <c r="C33" s="50">
        <v>0</v>
      </c>
      <c r="D33" s="50">
        <v>0.25</v>
      </c>
      <c r="E33" s="57">
        <v>10</v>
      </c>
      <c r="F33" s="64">
        <v>8</v>
      </c>
      <c r="G33" s="64">
        <v>15</v>
      </c>
      <c r="H33" s="57">
        <v>10</v>
      </c>
      <c r="I33" s="61">
        <v>10</v>
      </c>
      <c r="J33" s="11">
        <f t="shared" si="1"/>
        <v>53</v>
      </c>
      <c r="K33" s="38">
        <f t="shared" si="2"/>
        <v>198.20999999999998</v>
      </c>
      <c r="L33" s="38">
        <f t="shared" si="2"/>
        <v>158.56799999999998</v>
      </c>
      <c r="M33" s="38">
        <f t="shared" si="2"/>
        <v>297.315</v>
      </c>
      <c r="N33" s="38">
        <f t="shared" si="2"/>
        <v>198.20999999999998</v>
      </c>
      <c r="O33" s="38">
        <f t="shared" si="2"/>
        <v>198.20999999999998</v>
      </c>
      <c r="P33" s="13">
        <f t="shared" si="3"/>
        <v>1050.5129999999999</v>
      </c>
      <c r="Q33" s="39">
        <f t="shared" si="4"/>
        <v>12.5</v>
      </c>
      <c r="R33" s="39">
        <f t="shared" si="4"/>
        <v>10</v>
      </c>
      <c r="S33" s="39">
        <f t="shared" si="4"/>
        <v>18.75</v>
      </c>
      <c r="T33" s="39">
        <f t="shared" si="4"/>
        <v>12.5</v>
      </c>
      <c r="U33" s="39">
        <f t="shared" si="4"/>
        <v>12.5</v>
      </c>
      <c r="V33" s="42">
        <f t="shared" si="5"/>
        <v>66.25</v>
      </c>
    </row>
    <row r="34" spans="1:22" s="37" customFormat="1" ht="15" x14ac:dyDescent="0.25">
      <c r="A34" s="48" t="s">
        <v>61</v>
      </c>
      <c r="B34" s="49">
        <v>76</v>
      </c>
      <c r="C34" s="50">
        <v>0</v>
      </c>
      <c r="D34" s="50">
        <v>0.25</v>
      </c>
      <c r="E34" s="57">
        <v>10</v>
      </c>
      <c r="F34" s="64"/>
      <c r="G34" s="64">
        <v>5</v>
      </c>
      <c r="H34" s="57">
        <v>5</v>
      </c>
      <c r="I34" s="61">
        <v>10</v>
      </c>
      <c r="J34" s="11">
        <f t="shared" si="1"/>
        <v>30</v>
      </c>
      <c r="K34" s="38">
        <f t="shared" si="2"/>
        <v>502.13199999999995</v>
      </c>
      <c r="L34" s="38">
        <f t="shared" si="2"/>
        <v>0</v>
      </c>
      <c r="M34" s="38">
        <f t="shared" si="2"/>
        <v>251.06599999999997</v>
      </c>
      <c r="N34" s="38">
        <f t="shared" si="2"/>
        <v>251.06599999999997</v>
      </c>
      <c r="O34" s="38">
        <f t="shared" si="2"/>
        <v>502.13199999999995</v>
      </c>
      <c r="P34" s="13">
        <f t="shared" si="3"/>
        <v>1506.3959999999997</v>
      </c>
      <c r="Q34" s="39">
        <f t="shared" si="4"/>
        <v>12.5</v>
      </c>
      <c r="R34" s="39">
        <f t="shared" si="4"/>
        <v>0</v>
      </c>
      <c r="S34" s="39">
        <f t="shared" si="4"/>
        <v>6.25</v>
      </c>
      <c r="T34" s="39">
        <f t="shared" si="4"/>
        <v>6.25</v>
      </c>
      <c r="U34" s="39">
        <f t="shared" si="4"/>
        <v>12.5</v>
      </c>
      <c r="V34" s="42">
        <f t="shared" si="5"/>
        <v>37.5</v>
      </c>
    </row>
    <row r="35" spans="1:22" s="37" customFormat="1" ht="15" x14ac:dyDescent="0.25">
      <c r="A35" s="48" t="s">
        <v>62</v>
      </c>
      <c r="B35" s="49">
        <v>33</v>
      </c>
      <c r="C35" s="50">
        <v>0</v>
      </c>
      <c r="D35" s="50">
        <v>0.25</v>
      </c>
      <c r="E35" s="57">
        <v>10</v>
      </c>
      <c r="F35" s="64">
        <v>8</v>
      </c>
      <c r="G35" s="64">
        <v>20</v>
      </c>
      <c r="H35" s="57"/>
      <c r="I35" s="61">
        <v>10</v>
      </c>
      <c r="J35" s="11">
        <f t="shared" si="1"/>
        <v>48</v>
      </c>
      <c r="K35" s="38">
        <f t="shared" si="2"/>
        <v>218.03099999999998</v>
      </c>
      <c r="L35" s="38">
        <f t="shared" si="2"/>
        <v>174.42479999999998</v>
      </c>
      <c r="M35" s="38">
        <f t="shared" si="2"/>
        <v>436.06199999999995</v>
      </c>
      <c r="N35" s="38">
        <f t="shared" si="2"/>
        <v>0</v>
      </c>
      <c r="O35" s="38">
        <f t="shared" si="2"/>
        <v>218.03099999999998</v>
      </c>
      <c r="P35" s="13">
        <f t="shared" si="3"/>
        <v>1046.5487999999998</v>
      </c>
      <c r="Q35" s="39">
        <f t="shared" si="4"/>
        <v>12.5</v>
      </c>
      <c r="R35" s="39">
        <f t="shared" si="4"/>
        <v>10</v>
      </c>
      <c r="S35" s="39">
        <f t="shared" si="4"/>
        <v>25</v>
      </c>
      <c r="T35" s="39">
        <f t="shared" si="4"/>
        <v>0</v>
      </c>
      <c r="U35" s="39">
        <f t="shared" si="4"/>
        <v>12.5</v>
      </c>
      <c r="V35" s="42">
        <f t="shared" si="5"/>
        <v>60</v>
      </c>
    </row>
    <row r="36" spans="1:22" s="37" customFormat="1" ht="15" x14ac:dyDescent="0.25">
      <c r="A36" s="48" t="s">
        <v>63</v>
      </c>
      <c r="B36" s="49">
        <v>86.3</v>
      </c>
      <c r="C36" s="50">
        <v>0</v>
      </c>
      <c r="D36" s="50">
        <v>0.25</v>
      </c>
      <c r="E36" s="57">
        <v>5</v>
      </c>
      <c r="F36" s="64"/>
      <c r="G36" s="64"/>
      <c r="H36" s="57"/>
      <c r="I36" s="61">
        <v>10</v>
      </c>
      <c r="J36" s="11">
        <f t="shared" si="1"/>
        <v>15</v>
      </c>
      <c r="K36" s="38">
        <f t="shared" si="2"/>
        <v>285.09204999999997</v>
      </c>
      <c r="L36" s="38">
        <f t="shared" si="2"/>
        <v>0</v>
      </c>
      <c r="M36" s="38">
        <f t="shared" si="2"/>
        <v>0</v>
      </c>
      <c r="N36" s="38">
        <f t="shared" si="2"/>
        <v>0</v>
      </c>
      <c r="O36" s="38">
        <f t="shared" si="2"/>
        <v>570.18409999999994</v>
      </c>
      <c r="P36" s="13">
        <f t="shared" si="3"/>
        <v>855.27614999999992</v>
      </c>
      <c r="Q36" s="39">
        <f t="shared" si="4"/>
        <v>6.25</v>
      </c>
      <c r="R36" s="39">
        <f t="shared" si="4"/>
        <v>0</v>
      </c>
      <c r="S36" s="39">
        <f t="shared" si="4"/>
        <v>0</v>
      </c>
      <c r="T36" s="39">
        <f t="shared" si="4"/>
        <v>0</v>
      </c>
      <c r="U36" s="39">
        <f t="shared" si="4"/>
        <v>12.5</v>
      </c>
      <c r="V36" s="42">
        <f t="shared" si="5"/>
        <v>18.75</v>
      </c>
    </row>
    <row r="37" spans="1:22" s="37" customFormat="1" ht="15" x14ac:dyDescent="0.25">
      <c r="A37" s="48" t="s">
        <v>64</v>
      </c>
      <c r="B37" s="49">
        <v>147</v>
      </c>
      <c r="C37" s="50">
        <v>0</v>
      </c>
      <c r="D37" s="50">
        <v>0.25</v>
      </c>
      <c r="E37" s="57"/>
      <c r="F37" s="64"/>
      <c r="G37" s="64"/>
      <c r="H37" s="57"/>
      <c r="I37" s="61">
        <v>5</v>
      </c>
      <c r="J37" s="11">
        <f t="shared" si="1"/>
        <v>5</v>
      </c>
      <c r="K37" s="38">
        <f t="shared" si="2"/>
        <v>0</v>
      </c>
      <c r="L37" s="38">
        <f t="shared" si="2"/>
        <v>0</v>
      </c>
      <c r="M37" s="38">
        <f t="shared" si="2"/>
        <v>0</v>
      </c>
      <c r="N37" s="38">
        <f t="shared" si="2"/>
        <v>0</v>
      </c>
      <c r="O37" s="38">
        <f t="shared" si="2"/>
        <v>485.61449999999996</v>
      </c>
      <c r="P37" s="13">
        <f t="shared" si="3"/>
        <v>485.61449999999996</v>
      </c>
      <c r="Q37" s="39">
        <f t="shared" si="4"/>
        <v>0</v>
      </c>
      <c r="R37" s="39">
        <f t="shared" si="4"/>
        <v>0</v>
      </c>
      <c r="S37" s="39">
        <f t="shared" si="4"/>
        <v>0</v>
      </c>
      <c r="T37" s="39">
        <f t="shared" si="4"/>
        <v>0</v>
      </c>
      <c r="U37" s="39">
        <f t="shared" si="4"/>
        <v>6.25</v>
      </c>
      <c r="V37" s="42">
        <f t="shared" si="5"/>
        <v>6.25</v>
      </c>
    </row>
    <row r="38" spans="1:22" s="37" customFormat="1" ht="15" x14ac:dyDescent="0.25">
      <c r="A38" s="48" t="s">
        <v>65</v>
      </c>
      <c r="B38" s="49">
        <v>47</v>
      </c>
      <c r="C38" s="50">
        <v>0</v>
      </c>
      <c r="D38" s="50">
        <v>0.25</v>
      </c>
      <c r="E38" s="57"/>
      <c r="F38" s="64"/>
      <c r="G38" s="64">
        <v>5</v>
      </c>
      <c r="H38" s="57">
        <v>20</v>
      </c>
      <c r="I38" s="61">
        <v>10</v>
      </c>
      <c r="J38" s="11">
        <f t="shared" si="1"/>
        <v>35</v>
      </c>
      <c r="K38" s="38">
        <f t="shared" si="2"/>
        <v>0</v>
      </c>
      <c r="L38" s="38">
        <f t="shared" si="2"/>
        <v>0</v>
      </c>
      <c r="M38" s="38">
        <f t="shared" si="2"/>
        <v>155.2645</v>
      </c>
      <c r="N38" s="38">
        <f t="shared" si="2"/>
        <v>621.05799999999999</v>
      </c>
      <c r="O38" s="38">
        <f t="shared" si="2"/>
        <v>310.529</v>
      </c>
      <c r="P38" s="13">
        <f t="shared" si="3"/>
        <v>1086.8515</v>
      </c>
      <c r="Q38" s="39">
        <f t="shared" si="4"/>
        <v>0</v>
      </c>
      <c r="R38" s="39">
        <f t="shared" si="4"/>
        <v>0</v>
      </c>
      <c r="S38" s="39">
        <f t="shared" si="4"/>
        <v>6.25</v>
      </c>
      <c r="T38" s="39">
        <f t="shared" si="4"/>
        <v>25</v>
      </c>
      <c r="U38" s="39">
        <f t="shared" si="4"/>
        <v>12.5</v>
      </c>
      <c r="V38" s="42">
        <f t="shared" si="5"/>
        <v>43.75</v>
      </c>
    </row>
    <row r="39" spans="1:22" s="37" customFormat="1" ht="15" x14ac:dyDescent="0.25">
      <c r="A39" s="48" t="s">
        <v>66</v>
      </c>
      <c r="B39" s="49">
        <v>26</v>
      </c>
      <c r="C39" s="50">
        <v>0</v>
      </c>
      <c r="D39" s="50">
        <v>0.25</v>
      </c>
      <c r="E39" s="57">
        <v>20</v>
      </c>
      <c r="F39" s="64"/>
      <c r="G39" s="64">
        <v>10</v>
      </c>
      <c r="H39" s="57">
        <v>10</v>
      </c>
      <c r="I39" s="61">
        <v>10</v>
      </c>
      <c r="J39" s="11">
        <f t="shared" si="1"/>
        <v>50</v>
      </c>
      <c r="K39" s="38">
        <f t="shared" si="2"/>
        <v>343.56399999999996</v>
      </c>
      <c r="L39" s="38">
        <f t="shared" si="2"/>
        <v>0</v>
      </c>
      <c r="M39" s="38">
        <f t="shared" si="2"/>
        <v>171.78199999999998</v>
      </c>
      <c r="N39" s="38">
        <f t="shared" si="2"/>
        <v>171.78199999999998</v>
      </c>
      <c r="O39" s="38">
        <f t="shared" si="2"/>
        <v>171.78199999999998</v>
      </c>
      <c r="P39" s="13">
        <f t="shared" si="3"/>
        <v>858.90999999999985</v>
      </c>
      <c r="Q39" s="39">
        <f t="shared" si="4"/>
        <v>25</v>
      </c>
      <c r="R39" s="39">
        <f t="shared" si="4"/>
        <v>0</v>
      </c>
      <c r="S39" s="39">
        <f t="shared" si="4"/>
        <v>12.5</v>
      </c>
      <c r="T39" s="39">
        <f t="shared" si="4"/>
        <v>12.5</v>
      </c>
      <c r="U39" s="39">
        <f t="shared" si="4"/>
        <v>12.5</v>
      </c>
      <c r="V39" s="42">
        <f t="shared" si="5"/>
        <v>62.5</v>
      </c>
    </row>
    <row r="40" spans="1:22" s="37" customFormat="1" ht="15" x14ac:dyDescent="0.25">
      <c r="A40" s="48" t="s">
        <v>67</v>
      </c>
      <c r="B40" s="49">
        <v>22</v>
      </c>
      <c r="C40" s="50">
        <v>0</v>
      </c>
      <c r="D40" s="50">
        <v>0.25</v>
      </c>
      <c r="E40" s="57">
        <v>35</v>
      </c>
      <c r="F40" s="64">
        <v>24</v>
      </c>
      <c r="G40" s="64">
        <v>30</v>
      </c>
      <c r="H40" s="57">
        <v>30</v>
      </c>
      <c r="I40" s="61">
        <v>10</v>
      </c>
      <c r="J40" s="11">
        <f t="shared" si="1"/>
        <v>129</v>
      </c>
      <c r="K40" s="38">
        <f t="shared" si="2"/>
        <v>508.73899999999998</v>
      </c>
      <c r="L40" s="38">
        <f t="shared" si="2"/>
        <v>348.84959999999995</v>
      </c>
      <c r="M40" s="38">
        <f t="shared" si="2"/>
        <v>436.06199999999995</v>
      </c>
      <c r="N40" s="38">
        <f t="shared" si="2"/>
        <v>436.06199999999995</v>
      </c>
      <c r="O40" s="38">
        <f t="shared" si="2"/>
        <v>145.35399999999998</v>
      </c>
      <c r="P40" s="13">
        <f t="shared" si="3"/>
        <v>1875.0665999999999</v>
      </c>
      <c r="Q40" s="39">
        <f t="shared" si="4"/>
        <v>43.75</v>
      </c>
      <c r="R40" s="39">
        <f t="shared" si="4"/>
        <v>30</v>
      </c>
      <c r="S40" s="39">
        <f t="shared" si="4"/>
        <v>37.5</v>
      </c>
      <c r="T40" s="39">
        <f t="shared" si="4"/>
        <v>37.5</v>
      </c>
      <c r="U40" s="39">
        <f t="shared" si="4"/>
        <v>12.5</v>
      </c>
      <c r="V40" s="42">
        <f t="shared" si="5"/>
        <v>161.25</v>
      </c>
    </row>
    <row r="41" spans="1:22" s="37" customFormat="1" ht="15" x14ac:dyDescent="0.25">
      <c r="A41" s="48" t="s">
        <v>68</v>
      </c>
      <c r="B41" s="49">
        <v>32</v>
      </c>
      <c r="C41" s="50">
        <v>0</v>
      </c>
      <c r="D41" s="50">
        <v>0.25</v>
      </c>
      <c r="E41" s="57">
        <v>15</v>
      </c>
      <c r="F41" s="64">
        <v>4</v>
      </c>
      <c r="G41" s="64">
        <v>20</v>
      </c>
      <c r="H41" s="57">
        <v>20</v>
      </c>
      <c r="I41" s="61">
        <v>20</v>
      </c>
      <c r="J41" s="11">
        <f t="shared" si="1"/>
        <v>79</v>
      </c>
      <c r="K41" s="38">
        <f t="shared" si="2"/>
        <v>317.13599999999997</v>
      </c>
      <c r="L41" s="38">
        <f t="shared" si="2"/>
        <v>84.569599999999994</v>
      </c>
      <c r="M41" s="38">
        <f t="shared" si="2"/>
        <v>422.84799999999996</v>
      </c>
      <c r="N41" s="38">
        <f t="shared" si="2"/>
        <v>422.84799999999996</v>
      </c>
      <c r="O41" s="38">
        <f t="shared" si="2"/>
        <v>422.84799999999996</v>
      </c>
      <c r="P41" s="13">
        <f t="shared" si="3"/>
        <v>1670.2495999999999</v>
      </c>
      <c r="Q41" s="39">
        <f t="shared" si="4"/>
        <v>18.75</v>
      </c>
      <c r="R41" s="39">
        <f t="shared" si="4"/>
        <v>5</v>
      </c>
      <c r="S41" s="39">
        <f t="shared" si="4"/>
        <v>25</v>
      </c>
      <c r="T41" s="39">
        <f t="shared" si="4"/>
        <v>25</v>
      </c>
      <c r="U41" s="39">
        <f t="shared" si="4"/>
        <v>25</v>
      </c>
      <c r="V41" s="42">
        <f t="shared" si="5"/>
        <v>98.75</v>
      </c>
    </row>
    <row r="42" spans="1:22" s="37" customFormat="1" ht="15" x14ac:dyDescent="0.25">
      <c r="A42" s="48" t="s">
        <v>69</v>
      </c>
      <c r="B42" s="49">
        <v>61</v>
      </c>
      <c r="C42" s="50">
        <v>0</v>
      </c>
      <c r="D42" s="50">
        <v>0.25</v>
      </c>
      <c r="E42" s="57"/>
      <c r="F42" s="64"/>
      <c r="G42" s="64">
        <v>5</v>
      </c>
      <c r="H42" s="57">
        <v>10</v>
      </c>
      <c r="I42" s="61">
        <v>10</v>
      </c>
      <c r="J42" s="11">
        <f t="shared" si="1"/>
        <v>25</v>
      </c>
      <c r="K42" s="38">
        <f t="shared" si="2"/>
        <v>0</v>
      </c>
      <c r="L42" s="38">
        <f t="shared" si="2"/>
        <v>0</v>
      </c>
      <c r="M42" s="38">
        <f t="shared" si="2"/>
        <v>201.51349999999999</v>
      </c>
      <c r="N42" s="38">
        <f t="shared" si="2"/>
        <v>403.02699999999999</v>
      </c>
      <c r="O42" s="38">
        <f t="shared" si="2"/>
        <v>403.02699999999999</v>
      </c>
      <c r="P42" s="13">
        <f t="shared" si="3"/>
        <v>1007.5674999999999</v>
      </c>
      <c r="Q42" s="39">
        <f t="shared" si="4"/>
        <v>0</v>
      </c>
      <c r="R42" s="39">
        <f t="shared" si="4"/>
        <v>0</v>
      </c>
      <c r="S42" s="39">
        <f t="shared" si="4"/>
        <v>6.25</v>
      </c>
      <c r="T42" s="39">
        <f t="shared" si="4"/>
        <v>12.5</v>
      </c>
      <c r="U42" s="39">
        <f t="shared" si="4"/>
        <v>12.5</v>
      </c>
      <c r="V42" s="42">
        <f t="shared" si="5"/>
        <v>31.25</v>
      </c>
    </row>
    <row r="43" spans="1:22" s="37" customFormat="1" ht="15" x14ac:dyDescent="0.25">
      <c r="A43" s="48" t="s">
        <v>70</v>
      </c>
      <c r="B43" s="49">
        <v>27.55</v>
      </c>
      <c r="C43" s="50">
        <v>0</v>
      </c>
      <c r="D43" s="50">
        <v>0.25</v>
      </c>
      <c r="E43" s="57">
        <v>25</v>
      </c>
      <c r="F43" s="64">
        <v>24</v>
      </c>
      <c r="G43" s="64">
        <v>30</v>
      </c>
      <c r="H43" s="57">
        <v>40</v>
      </c>
      <c r="I43" s="61">
        <v>20</v>
      </c>
      <c r="J43" s="11">
        <f t="shared" si="1"/>
        <v>139</v>
      </c>
      <c r="K43" s="38">
        <f t="shared" si="2"/>
        <v>455.05712499999998</v>
      </c>
      <c r="L43" s="38">
        <f t="shared" si="2"/>
        <v>436.85484000000002</v>
      </c>
      <c r="M43" s="38">
        <f t="shared" si="2"/>
        <v>546.06854999999996</v>
      </c>
      <c r="N43" s="38">
        <f t="shared" si="2"/>
        <v>728.09139999999991</v>
      </c>
      <c r="O43" s="38">
        <f t="shared" si="2"/>
        <v>364.04569999999995</v>
      </c>
      <c r="P43" s="13">
        <f t="shared" si="3"/>
        <v>2530.1176150000001</v>
      </c>
      <c r="Q43" s="39">
        <f t="shared" si="4"/>
        <v>31.25</v>
      </c>
      <c r="R43" s="39">
        <f t="shared" si="4"/>
        <v>30</v>
      </c>
      <c r="S43" s="39">
        <f t="shared" si="4"/>
        <v>37.5</v>
      </c>
      <c r="T43" s="39">
        <f t="shared" si="4"/>
        <v>50</v>
      </c>
      <c r="U43" s="39">
        <f t="shared" si="4"/>
        <v>25</v>
      </c>
      <c r="V43" s="42">
        <f t="shared" si="5"/>
        <v>173.75</v>
      </c>
    </row>
    <row r="44" spans="1:22" s="37" customFormat="1" ht="15" x14ac:dyDescent="0.25">
      <c r="A44" s="48" t="s">
        <v>71</v>
      </c>
      <c r="B44" s="49">
        <v>32.4</v>
      </c>
      <c r="C44" s="50">
        <v>0</v>
      </c>
      <c r="D44" s="50">
        <v>0.25</v>
      </c>
      <c r="E44" s="57">
        <v>20</v>
      </c>
      <c r="F44" s="64">
        <v>16</v>
      </c>
      <c r="G44" s="64">
        <v>10</v>
      </c>
      <c r="H44" s="57">
        <v>30</v>
      </c>
      <c r="I44" s="61">
        <v>10</v>
      </c>
      <c r="J44" s="11">
        <f t="shared" si="1"/>
        <v>86</v>
      </c>
      <c r="K44" s="38">
        <f t="shared" si="2"/>
        <v>428.13359999999994</v>
      </c>
      <c r="L44" s="38">
        <f t="shared" si="2"/>
        <v>342.50687999999997</v>
      </c>
      <c r="M44" s="38">
        <f t="shared" si="2"/>
        <v>214.06679999999997</v>
      </c>
      <c r="N44" s="38">
        <f t="shared" si="2"/>
        <v>642.20039999999995</v>
      </c>
      <c r="O44" s="38">
        <f t="shared" si="2"/>
        <v>214.06679999999997</v>
      </c>
      <c r="P44" s="13">
        <f t="shared" si="3"/>
        <v>1840.9744799999999</v>
      </c>
      <c r="Q44" s="39">
        <f t="shared" si="4"/>
        <v>25</v>
      </c>
      <c r="R44" s="39">
        <f t="shared" si="4"/>
        <v>20</v>
      </c>
      <c r="S44" s="39">
        <f t="shared" si="4"/>
        <v>12.5</v>
      </c>
      <c r="T44" s="39">
        <f t="shared" si="4"/>
        <v>37.5</v>
      </c>
      <c r="U44" s="39">
        <f t="shared" si="4"/>
        <v>12.5</v>
      </c>
      <c r="V44" s="42">
        <f t="shared" si="5"/>
        <v>107.5</v>
      </c>
    </row>
    <row r="45" spans="1:22" s="37" customFormat="1" ht="15" x14ac:dyDescent="0.25">
      <c r="A45" s="48" t="s">
        <v>72</v>
      </c>
      <c r="B45" s="49">
        <v>15</v>
      </c>
      <c r="C45" s="50">
        <v>0</v>
      </c>
      <c r="D45" s="50">
        <v>0.25</v>
      </c>
      <c r="E45" s="57">
        <v>5</v>
      </c>
      <c r="F45" s="64"/>
      <c r="G45" s="64"/>
      <c r="H45" s="57"/>
      <c r="I45" s="61">
        <v>5</v>
      </c>
      <c r="J45" s="11">
        <f t="shared" si="1"/>
        <v>10</v>
      </c>
      <c r="K45" s="38">
        <f t="shared" si="2"/>
        <v>49.552499999999995</v>
      </c>
      <c r="L45" s="38">
        <f t="shared" si="2"/>
        <v>0</v>
      </c>
      <c r="M45" s="38">
        <f t="shared" si="2"/>
        <v>0</v>
      </c>
      <c r="N45" s="38">
        <f t="shared" si="2"/>
        <v>0</v>
      </c>
      <c r="O45" s="38">
        <f t="shared" si="2"/>
        <v>49.552499999999995</v>
      </c>
      <c r="P45" s="13">
        <f t="shared" si="3"/>
        <v>99.10499999999999</v>
      </c>
      <c r="Q45" s="39">
        <f t="shared" si="4"/>
        <v>6.25</v>
      </c>
      <c r="R45" s="39">
        <f t="shared" si="4"/>
        <v>0</v>
      </c>
      <c r="S45" s="39">
        <f t="shared" si="4"/>
        <v>0</v>
      </c>
      <c r="T45" s="39">
        <f t="shared" si="4"/>
        <v>0</v>
      </c>
      <c r="U45" s="39">
        <f t="shared" si="4"/>
        <v>6.25</v>
      </c>
      <c r="V45" s="42">
        <f t="shared" si="5"/>
        <v>12.5</v>
      </c>
    </row>
    <row r="46" spans="1:22" ht="15" x14ac:dyDescent="0.25">
      <c r="A46" s="48" t="s">
        <v>73</v>
      </c>
      <c r="B46" s="49">
        <v>49.5</v>
      </c>
      <c r="C46" s="50">
        <v>0</v>
      </c>
      <c r="D46" s="50">
        <v>0.25</v>
      </c>
      <c r="E46" s="55">
        <v>20</v>
      </c>
      <c r="F46" s="63"/>
      <c r="G46" s="63">
        <v>10</v>
      </c>
      <c r="H46" s="55">
        <v>10</v>
      </c>
      <c r="I46" s="58"/>
      <c r="J46" s="11">
        <f t="shared" si="1"/>
        <v>40</v>
      </c>
      <c r="K46" s="16">
        <f t="shared" si="2"/>
        <v>654.09299999999996</v>
      </c>
      <c r="L46" s="16">
        <f t="shared" si="2"/>
        <v>0</v>
      </c>
      <c r="M46" s="16">
        <f t="shared" si="2"/>
        <v>327.04649999999998</v>
      </c>
      <c r="N46" s="16">
        <f t="shared" si="2"/>
        <v>327.04649999999998</v>
      </c>
      <c r="O46" s="16">
        <f t="shared" si="2"/>
        <v>0</v>
      </c>
      <c r="P46" s="13">
        <f t="shared" si="3"/>
        <v>1308.1859999999999</v>
      </c>
      <c r="Q46" s="33">
        <f t="shared" si="4"/>
        <v>25</v>
      </c>
      <c r="R46" s="33">
        <f t="shared" si="4"/>
        <v>0</v>
      </c>
      <c r="S46" s="33">
        <f t="shared" si="4"/>
        <v>12.5</v>
      </c>
      <c r="T46" s="33">
        <f t="shared" si="4"/>
        <v>12.5</v>
      </c>
      <c r="U46" s="33">
        <f t="shared" si="4"/>
        <v>0</v>
      </c>
      <c r="V46" s="42">
        <f t="shared" si="5"/>
        <v>50</v>
      </c>
    </row>
    <row r="47" spans="1:22" ht="15" x14ac:dyDescent="0.25">
      <c r="A47" s="48" t="s">
        <v>74</v>
      </c>
      <c r="B47" s="49">
        <v>49.5</v>
      </c>
      <c r="C47" s="50">
        <v>0</v>
      </c>
      <c r="D47" s="50">
        <v>0.25</v>
      </c>
      <c r="E47" s="55"/>
      <c r="F47" s="63"/>
      <c r="G47" s="63"/>
      <c r="H47" s="55"/>
      <c r="I47" s="58"/>
      <c r="J47" s="11">
        <f t="shared" si="1"/>
        <v>0</v>
      </c>
      <c r="K47" s="16">
        <f t="shared" si="2"/>
        <v>0</v>
      </c>
      <c r="L47" s="16">
        <f t="shared" si="2"/>
        <v>0</v>
      </c>
      <c r="M47" s="16">
        <f t="shared" si="2"/>
        <v>0</v>
      </c>
      <c r="N47" s="16">
        <f t="shared" si="2"/>
        <v>0</v>
      </c>
      <c r="O47" s="16">
        <f t="shared" si="2"/>
        <v>0</v>
      </c>
      <c r="P47" s="13">
        <f t="shared" si="3"/>
        <v>0</v>
      </c>
      <c r="Q47" s="33">
        <f t="shared" si="4"/>
        <v>0</v>
      </c>
      <c r="R47" s="33">
        <f t="shared" si="4"/>
        <v>0</v>
      </c>
      <c r="S47" s="33">
        <f t="shared" si="4"/>
        <v>0</v>
      </c>
      <c r="T47" s="33">
        <f t="shared" si="4"/>
        <v>0</v>
      </c>
      <c r="U47" s="33">
        <f t="shared" si="4"/>
        <v>0</v>
      </c>
      <c r="V47" s="42">
        <f t="shared" si="5"/>
        <v>0</v>
      </c>
    </row>
    <row r="48" spans="1:22" ht="15" x14ac:dyDescent="0.25">
      <c r="A48" s="48" t="s">
        <v>75</v>
      </c>
      <c r="B48" s="49">
        <v>69.5</v>
      </c>
      <c r="C48" s="50">
        <v>0</v>
      </c>
      <c r="D48" s="50">
        <v>0.25</v>
      </c>
      <c r="E48" s="55">
        <v>10</v>
      </c>
      <c r="F48" s="63"/>
      <c r="G48" s="63"/>
      <c r="H48" s="55"/>
      <c r="I48" s="58"/>
      <c r="J48" s="11">
        <f t="shared" si="1"/>
        <v>10</v>
      </c>
      <c r="K48" s="16">
        <f t="shared" si="2"/>
        <v>459.18649999999997</v>
      </c>
      <c r="L48" s="16">
        <f t="shared" si="2"/>
        <v>0</v>
      </c>
      <c r="M48" s="16">
        <f t="shared" si="2"/>
        <v>0</v>
      </c>
      <c r="N48" s="16">
        <f t="shared" si="2"/>
        <v>0</v>
      </c>
      <c r="O48" s="16">
        <f t="shared" si="2"/>
        <v>0</v>
      </c>
      <c r="P48" s="13">
        <f t="shared" si="3"/>
        <v>459.18649999999997</v>
      </c>
      <c r="Q48" s="33">
        <f t="shared" si="4"/>
        <v>12.5</v>
      </c>
      <c r="R48" s="33">
        <f t="shared" si="4"/>
        <v>0</v>
      </c>
      <c r="S48" s="33">
        <f t="shared" si="4"/>
        <v>0</v>
      </c>
      <c r="T48" s="33">
        <f t="shared" si="4"/>
        <v>0</v>
      </c>
      <c r="U48" s="33">
        <f t="shared" si="4"/>
        <v>0</v>
      </c>
      <c r="V48" s="42">
        <f t="shared" si="5"/>
        <v>12.5</v>
      </c>
    </row>
    <row r="49" spans="1:22" ht="15" x14ac:dyDescent="0.25">
      <c r="A49" s="48" t="s">
        <v>76</v>
      </c>
      <c r="B49" s="49">
        <v>34</v>
      </c>
      <c r="C49" s="50">
        <v>0</v>
      </c>
      <c r="D49" s="50">
        <v>0.25</v>
      </c>
      <c r="E49" s="55">
        <v>10</v>
      </c>
      <c r="F49" s="63"/>
      <c r="G49" s="63">
        <v>10</v>
      </c>
      <c r="H49" s="55">
        <v>40</v>
      </c>
      <c r="I49" s="58"/>
      <c r="J49" s="11">
        <f t="shared" si="1"/>
        <v>60</v>
      </c>
      <c r="K49" s="16">
        <f t="shared" si="2"/>
        <v>224.63799999999998</v>
      </c>
      <c r="L49" s="16">
        <f t="shared" si="2"/>
        <v>0</v>
      </c>
      <c r="M49" s="16">
        <f t="shared" si="2"/>
        <v>224.63799999999998</v>
      </c>
      <c r="N49" s="16">
        <f t="shared" si="2"/>
        <v>898.55199999999991</v>
      </c>
      <c r="O49" s="16">
        <f t="shared" si="2"/>
        <v>0</v>
      </c>
      <c r="P49" s="13">
        <f t="shared" si="3"/>
        <v>1347.828</v>
      </c>
      <c r="Q49" s="33">
        <f t="shared" si="4"/>
        <v>12.5</v>
      </c>
      <c r="R49" s="33">
        <f t="shared" si="4"/>
        <v>0</v>
      </c>
      <c r="S49" s="33">
        <f t="shared" si="4"/>
        <v>12.5</v>
      </c>
      <c r="T49" s="33">
        <f t="shared" si="4"/>
        <v>50</v>
      </c>
      <c r="U49" s="33">
        <f t="shared" si="4"/>
        <v>0</v>
      </c>
      <c r="V49" s="42">
        <f t="shared" si="5"/>
        <v>75</v>
      </c>
    </row>
    <row r="50" spans="1:22" ht="15" x14ac:dyDescent="0.25">
      <c r="A50" s="48" t="s">
        <v>77</v>
      </c>
      <c r="B50" s="49">
        <v>18</v>
      </c>
      <c r="C50" s="50">
        <v>0</v>
      </c>
      <c r="D50" s="50">
        <v>0.25</v>
      </c>
      <c r="E50" s="55"/>
      <c r="F50" s="63"/>
      <c r="G50" s="63">
        <v>10</v>
      </c>
      <c r="H50" s="55">
        <v>20</v>
      </c>
      <c r="I50" s="58"/>
      <c r="J50" s="11">
        <f t="shared" si="1"/>
        <v>30</v>
      </c>
      <c r="K50" s="16">
        <f t="shared" si="2"/>
        <v>0</v>
      </c>
      <c r="L50" s="16">
        <f t="shared" si="2"/>
        <v>0</v>
      </c>
      <c r="M50" s="16">
        <f t="shared" si="2"/>
        <v>118.92599999999999</v>
      </c>
      <c r="N50" s="16">
        <f t="shared" si="2"/>
        <v>237.85199999999998</v>
      </c>
      <c r="O50" s="16">
        <f t="shared" si="2"/>
        <v>0</v>
      </c>
      <c r="P50" s="13">
        <f t="shared" si="3"/>
        <v>356.77799999999996</v>
      </c>
      <c r="Q50" s="33">
        <f t="shared" si="4"/>
        <v>0</v>
      </c>
      <c r="R50" s="33">
        <f t="shared" si="4"/>
        <v>0</v>
      </c>
      <c r="S50" s="33">
        <f t="shared" si="4"/>
        <v>12.5</v>
      </c>
      <c r="T50" s="33">
        <f t="shared" si="4"/>
        <v>25</v>
      </c>
      <c r="U50" s="33">
        <f t="shared" si="4"/>
        <v>0</v>
      </c>
      <c r="V50" s="42">
        <f t="shared" si="5"/>
        <v>37.5</v>
      </c>
    </row>
    <row r="51" spans="1:22" ht="15" x14ac:dyDescent="0.25">
      <c r="A51" s="48" t="s">
        <v>78</v>
      </c>
      <c r="B51" s="49">
        <v>23.45</v>
      </c>
      <c r="C51" s="50">
        <v>0</v>
      </c>
      <c r="D51" s="50">
        <v>0.25</v>
      </c>
      <c r="E51" s="55"/>
      <c r="F51" s="63"/>
      <c r="G51" s="63"/>
      <c r="H51" s="55"/>
      <c r="I51" s="58"/>
      <c r="J51" s="11">
        <f t="shared" si="1"/>
        <v>0</v>
      </c>
      <c r="K51" s="16">
        <f t="shared" si="2"/>
        <v>0</v>
      </c>
      <c r="L51" s="16">
        <f t="shared" si="2"/>
        <v>0</v>
      </c>
      <c r="M51" s="16">
        <f t="shared" si="2"/>
        <v>0</v>
      </c>
      <c r="N51" s="16">
        <f t="shared" si="2"/>
        <v>0</v>
      </c>
      <c r="O51" s="16">
        <f t="shared" si="2"/>
        <v>0</v>
      </c>
      <c r="P51" s="13">
        <f t="shared" si="3"/>
        <v>0</v>
      </c>
      <c r="Q51" s="33">
        <f t="shared" si="4"/>
        <v>0</v>
      </c>
      <c r="R51" s="33">
        <f t="shared" si="4"/>
        <v>0</v>
      </c>
      <c r="S51" s="33">
        <f t="shared" si="4"/>
        <v>0</v>
      </c>
      <c r="T51" s="33">
        <f t="shared" si="4"/>
        <v>0</v>
      </c>
      <c r="U51" s="33">
        <f t="shared" si="4"/>
        <v>0</v>
      </c>
      <c r="V51" s="42">
        <f t="shared" si="5"/>
        <v>0</v>
      </c>
    </row>
    <row r="52" spans="1:22" ht="15" x14ac:dyDescent="0.25">
      <c r="A52" s="48" t="s">
        <v>79</v>
      </c>
      <c r="B52" s="49">
        <v>39.799999999999997</v>
      </c>
      <c r="C52" s="50">
        <v>0</v>
      </c>
      <c r="D52" s="50">
        <v>0.25</v>
      </c>
      <c r="E52" s="55">
        <v>10</v>
      </c>
      <c r="F52" s="63"/>
      <c r="G52" s="63">
        <v>5</v>
      </c>
      <c r="H52" s="55">
        <v>10</v>
      </c>
      <c r="I52" s="58">
        <v>10</v>
      </c>
      <c r="J52" s="11">
        <f t="shared" si="1"/>
        <v>35</v>
      </c>
      <c r="K52" s="16">
        <f t="shared" si="2"/>
        <v>262.95859999999999</v>
      </c>
      <c r="L52" s="16">
        <f t="shared" si="2"/>
        <v>0</v>
      </c>
      <c r="M52" s="16">
        <f t="shared" si="2"/>
        <v>131.47929999999999</v>
      </c>
      <c r="N52" s="16">
        <f t="shared" si="2"/>
        <v>262.95859999999999</v>
      </c>
      <c r="O52" s="16">
        <f t="shared" si="2"/>
        <v>262.95859999999999</v>
      </c>
      <c r="P52" s="13">
        <f t="shared" si="3"/>
        <v>920.35509999999999</v>
      </c>
      <c r="Q52" s="33">
        <f t="shared" si="4"/>
        <v>12.5</v>
      </c>
      <c r="R52" s="33">
        <f t="shared" si="4"/>
        <v>0</v>
      </c>
      <c r="S52" s="33">
        <f t="shared" si="4"/>
        <v>6.25</v>
      </c>
      <c r="T52" s="33">
        <f t="shared" si="4"/>
        <v>12.5</v>
      </c>
      <c r="U52" s="33">
        <f t="shared" si="4"/>
        <v>12.5</v>
      </c>
      <c r="V52" s="42">
        <f t="shared" si="5"/>
        <v>43.75</v>
      </c>
    </row>
    <row r="53" spans="1:22" ht="15" x14ac:dyDescent="0.25">
      <c r="A53" s="48" t="s">
        <v>80</v>
      </c>
      <c r="B53" s="49">
        <v>31.8</v>
      </c>
      <c r="C53" s="50">
        <v>0</v>
      </c>
      <c r="D53" s="50">
        <v>0.25</v>
      </c>
      <c r="E53" s="55"/>
      <c r="F53" s="63"/>
      <c r="G53" s="63">
        <v>5</v>
      </c>
      <c r="H53" s="55"/>
      <c r="I53" s="58"/>
      <c r="J53" s="11">
        <f t="shared" si="1"/>
        <v>5</v>
      </c>
      <c r="K53" s="16">
        <f t="shared" si="2"/>
        <v>0</v>
      </c>
      <c r="L53" s="16">
        <f t="shared" si="2"/>
        <v>0</v>
      </c>
      <c r="M53" s="16">
        <f t="shared" si="2"/>
        <v>105.0513</v>
      </c>
      <c r="N53" s="16">
        <f t="shared" si="2"/>
        <v>0</v>
      </c>
      <c r="O53" s="16">
        <f t="shared" si="2"/>
        <v>0</v>
      </c>
      <c r="P53" s="13">
        <f t="shared" si="3"/>
        <v>105.0513</v>
      </c>
      <c r="Q53" s="33">
        <f t="shared" si="4"/>
        <v>0</v>
      </c>
      <c r="R53" s="33">
        <f t="shared" si="4"/>
        <v>0</v>
      </c>
      <c r="S53" s="33">
        <f t="shared" si="4"/>
        <v>6.25</v>
      </c>
      <c r="T53" s="33">
        <f t="shared" si="4"/>
        <v>0</v>
      </c>
      <c r="U53" s="33">
        <f t="shared" si="4"/>
        <v>0</v>
      </c>
      <c r="V53" s="42">
        <f t="shared" si="5"/>
        <v>6.25</v>
      </c>
    </row>
    <row r="54" spans="1:22" ht="15" x14ac:dyDescent="0.25">
      <c r="A54" s="48" t="s">
        <v>81</v>
      </c>
      <c r="B54" s="49">
        <v>17.149999999999999</v>
      </c>
      <c r="C54" s="50">
        <v>0</v>
      </c>
      <c r="D54" s="50">
        <v>0.25</v>
      </c>
      <c r="E54" s="55"/>
      <c r="F54" s="63"/>
      <c r="G54" s="63"/>
      <c r="H54" s="55"/>
      <c r="I54" s="58"/>
      <c r="J54" s="11">
        <f t="shared" si="1"/>
        <v>0</v>
      </c>
      <c r="K54" s="16">
        <f t="shared" si="2"/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3">
        <f t="shared" si="3"/>
        <v>0</v>
      </c>
      <c r="Q54" s="33">
        <f t="shared" si="4"/>
        <v>0</v>
      </c>
      <c r="R54" s="33">
        <f t="shared" si="4"/>
        <v>0</v>
      </c>
      <c r="S54" s="33">
        <f t="shared" si="4"/>
        <v>0</v>
      </c>
      <c r="T54" s="33">
        <f t="shared" si="4"/>
        <v>0</v>
      </c>
      <c r="U54" s="33">
        <f t="shared" si="4"/>
        <v>0</v>
      </c>
      <c r="V54" s="42">
        <f t="shared" si="5"/>
        <v>0</v>
      </c>
    </row>
    <row r="55" spans="1:22" ht="15" x14ac:dyDescent="0.25">
      <c r="A55" s="48" t="s">
        <v>82</v>
      </c>
      <c r="B55" s="49">
        <v>21.25</v>
      </c>
      <c r="C55" s="50">
        <v>0</v>
      </c>
      <c r="D55" s="50">
        <v>0.25</v>
      </c>
      <c r="E55" s="55">
        <v>25</v>
      </c>
      <c r="F55" s="63">
        <v>16</v>
      </c>
      <c r="G55" s="63">
        <v>40</v>
      </c>
      <c r="H55" s="55"/>
      <c r="I55" s="58">
        <v>20</v>
      </c>
      <c r="J55" s="11">
        <f t="shared" si="1"/>
        <v>101</v>
      </c>
      <c r="K55" s="16">
        <f t="shared" si="2"/>
        <v>350.99687499999999</v>
      </c>
      <c r="L55" s="16">
        <f t="shared" si="2"/>
        <v>224.63799999999998</v>
      </c>
      <c r="M55" s="16">
        <f t="shared" si="2"/>
        <v>561.59499999999991</v>
      </c>
      <c r="N55" s="16">
        <f t="shared" si="2"/>
        <v>0</v>
      </c>
      <c r="O55" s="16">
        <f t="shared" si="2"/>
        <v>280.79749999999996</v>
      </c>
      <c r="P55" s="13">
        <f t="shared" si="3"/>
        <v>1418.0273749999999</v>
      </c>
      <c r="Q55" s="33">
        <f t="shared" si="4"/>
        <v>31.25</v>
      </c>
      <c r="R55" s="33">
        <f t="shared" si="4"/>
        <v>20</v>
      </c>
      <c r="S55" s="33">
        <f t="shared" si="4"/>
        <v>50</v>
      </c>
      <c r="T55" s="33">
        <f t="shared" si="4"/>
        <v>0</v>
      </c>
      <c r="U55" s="33">
        <f t="shared" si="4"/>
        <v>25</v>
      </c>
      <c r="V55" s="42">
        <f t="shared" si="5"/>
        <v>126.25</v>
      </c>
    </row>
    <row r="56" spans="1:22" ht="15" x14ac:dyDescent="0.25">
      <c r="A56" s="48" t="s">
        <v>83</v>
      </c>
      <c r="B56" s="49">
        <v>20.3</v>
      </c>
      <c r="C56" s="50">
        <v>0</v>
      </c>
      <c r="D56" s="50">
        <v>0.25</v>
      </c>
      <c r="E56" s="55"/>
      <c r="F56" s="63"/>
      <c r="G56" s="63"/>
      <c r="H56" s="55">
        <v>40</v>
      </c>
      <c r="I56" s="58"/>
      <c r="J56" s="11">
        <f t="shared" si="1"/>
        <v>40</v>
      </c>
      <c r="K56" s="16">
        <f t="shared" si="2"/>
        <v>0</v>
      </c>
      <c r="L56" s="16">
        <f t="shared" si="2"/>
        <v>0</v>
      </c>
      <c r="M56" s="16">
        <f t="shared" si="2"/>
        <v>0</v>
      </c>
      <c r="N56" s="16">
        <f t="shared" si="2"/>
        <v>536.48839999999996</v>
      </c>
      <c r="O56" s="16">
        <f t="shared" si="2"/>
        <v>0</v>
      </c>
      <c r="P56" s="13">
        <f t="shared" si="3"/>
        <v>536.48839999999996</v>
      </c>
      <c r="Q56" s="33">
        <f t="shared" si="4"/>
        <v>0</v>
      </c>
      <c r="R56" s="33">
        <f t="shared" si="4"/>
        <v>0</v>
      </c>
      <c r="S56" s="33">
        <f t="shared" si="4"/>
        <v>0</v>
      </c>
      <c r="T56" s="33">
        <f t="shared" si="4"/>
        <v>50</v>
      </c>
      <c r="U56" s="33">
        <f t="shared" si="4"/>
        <v>0</v>
      </c>
      <c r="V56" s="42">
        <f t="shared" si="5"/>
        <v>50</v>
      </c>
    </row>
    <row r="57" spans="1:22" ht="15" x14ac:dyDescent="0.25">
      <c r="A57" s="48" t="s">
        <v>84</v>
      </c>
      <c r="B57" s="49">
        <v>14.85</v>
      </c>
      <c r="C57" s="50">
        <v>0</v>
      </c>
      <c r="D57" s="50">
        <v>0.25</v>
      </c>
      <c r="E57" s="55"/>
      <c r="F57" s="63"/>
      <c r="G57" s="63"/>
      <c r="H57" s="55"/>
      <c r="I57" s="58"/>
      <c r="J57" s="11">
        <f t="shared" si="1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3">
        <f t="shared" si="3"/>
        <v>0</v>
      </c>
      <c r="Q57" s="33">
        <f t="shared" si="4"/>
        <v>0</v>
      </c>
      <c r="R57" s="33">
        <f t="shared" si="4"/>
        <v>0</v>
      </c>
      <c r="S57" s="33">
        <f t="shared" si="4"/>
        <v>0</v>
      </c>
      <c r="T57" s="33">
        <f t="shared" si="4"/>
        <v>0</v>
      </c>
      <c r="U57" s="33">
        <f t="shared" si="4"/>
        <v>0</v>
      </c>
      <c r="V57" s="42">
        <f t="shared" si="5"/>
        <v>0</v>
      </c>
    </row>
    <row r="58" spans="1:22" ht="15" x14ac:dyDescent="0.25">
      <c r="A58" s="48" t="s">
        <v>85</v>
      </c>
      <c r="B58" s="49">
        <v>60</v>
      </c>
      <c r="C58" s="50">
        <v>0</v>
      </c>
      <c r="D58" s="50">
        <v>0.25</v>
      </c>
      <c r="E58" s="55"/>
      <c r="F58" s="63"/>
      <c r="G58" s="63"/>
      <c r="H58" s="55"/>
      <c r="I58" s="58"/>
      <c r="J58" s="11">
        <f t="shared" si="1"/>
        <v>0</v>
      </c>
      <c r="K58" s="16">
        <f t="shared" ref="K58:O108" si="6">(E58*$B58*0.6607)*(1-$C58)</f>
        <v>0</v>
      </c>
      <c r="L58" s="16">
        <f t="shared" si="6"/>
        <v>0</v>
      </c>
      <c r="M58" s="16">
        <f t="shared" si="6"/>
        <v>0</v>
      </c>
      <c r="N58" s="16">
        <f t="shared" si="6"/>
        <v>0</v>
      </c>
      <c r="O58" s="16">
        <f t="shared" si="6"/>
        <v>0</v>
      </c>
      <c r="P58" s="13">
        <f t="shared" si="3"/>
        <v>0</v>
      </c>
      <c r="Q58" s="33">
        <f t="shared" ref="Q58:U108" si="7">E58*(1+$D58)</f>
        <v>0</v>
      </c>
      <c r="R58" s="33">
        <f t="shared" si="7"/>
        <v>0</v>
      </c>
      <c r="S58" s="33">
        <f t="shared" si="7"/>
        <v>0</v>
      </c>
      <c r="T58" s="33">
        <f t="shared" si="7"/>
        <v>0</v>
      </c>
      <c r="U58" s="33">
        <f t="shared" si="7"/>
        <v>0</v>
      </c>
      <c r="V58" s="42">
        <f t="shared" si="5"/>
        <v>0</v>
      </c>
    </row>
    <row r="59" spans="1:22" ht="15" x14ac:dyDescent="0.25">
      <c r="A59" s="48" t="s">
        <v>86</v>
      </c>
      <c r="B59" s="49">
        <v>89</v>
      </c>
      <c r="C59" s="50">
        <v>0</v>
      </c>
      <c r="D59" s="50">
        <v>0.25</v>
      </c>
      <c r="E59" s="55"/>
      <c r="F59" s="63"/>
      <c r="G59" s="63"/>
      <c r="H59" s="55"/>
      <c r="I59" s="58"/>
      <c r="J59" s="11">
        <f t="shared" si="1"/>
        <v>0</v>
      </c>
      <c r="K59" s="16">
        <f t="shared" si="6"/>
        <v>0</v>
      </c>
      <c r="L59" s="16">
        <f t="shared" si="6"/>
        <v>0</v>
      </c>
      <c r="M59" s="16">
        <f t="shared" si="6"/>
        <v>0</v>
      </c>
      <c r="N59" s="16">
        <f t="shared" si="6"/>
        <v>0</v>
      </c>
      <c r="O59" s="16">
        <f t="shared" si="6"/>
        <v>0</v>
      </c>
      <c r="P59" s="13">
        <f t="shared" si="3"/>
        <v>0</v>
      </c>
      <c r="Q59" s="33">
        <f t="shared" si="7"/>
        <v>0</v>
      </c>
      <c r="R59" s="33">
        <f t="shared" si="7"/>
        <v>0</v>
      </c>
      <c r="S59" s="33">
        <f t="shared" si="7"/>
        <v>0</v>
      </c>
      <c r="T59" s="33">
        <f t="shared" si="7"/>
        <v>0</v>
      </c>
      <c r="U59" s="33">
        <f t="shared" si="7"/>
        <v>0</v>
      </c>
      <c r="V59" s="42">
        <f t="shared" si="5"/>
        <v>0</v>
      </c>
    </row>
    <row r="60" spans="1:22" s="37" customFormat="1" ht="15" x14ac:dyDescent="0.25">
      <c r="A60" s="48" t="s">
        <v>87</v>
      </c>
      <c r="B60" s="49">
        <v>73</v>
      </c>
      <c r="C60" s="50">
        <v>0</v>
      </c>
      <c r="D60" s="50">
        <v>0.25</v>
      </c>
      <c r="E60" s="56"/>
      <c r="F60" s="65"/>
      <c r="G60" s="65"/>
      <c r="H60" s="56"/>
      <c r="I60" s="62"/>
      <c r="J60" s="11">
        <f t="shared" si="1"/>
        <v>0</v>
      </c>
      <c r="K60" s="38">
        <f t="shared" si="6"/>
        <v>0</v>
      </c>
      <c r="L60" s="38">
        <f t="shared" si="6"/>
        <v>0</v>
      </c>
      <c r="M60" s="38">
        <f t="shared" si="6"/>
        <v>0</v>
      </c>
      <c r="N60" s="38">
        <f t="shared" si="6"/>
        <v>0</v>
      </c>
      <c r="O60" s="38">
        <f t="shared" si="6"/>
        <v>0</v>
      </c>
      <c r="P60" s="13">
        <f t="shared" si="3"/>
        <v>0</v>
      </c>
      <c r="Q60" s="39">
        <f t="shared" si="7"/>
        <v>0</v>
      </c>
      <c r="R60" s="39">
        <f t="shared" si="7"/>
        <v>0</v>
      </c>
      <c r="S60" s="39">
        <f t="shared" si="7"/>
        <v>0</v>
      </c>
      <c r="T60" s="39">
        <f t="shared" si="7"/>
        <v>0</v>
      </c>
      <c r="U60" s="39">
        <f t="shared" si="7"/>
        <v>0</v>
      </c>
      <c r="V60" s="42">
        <f t="shared" si="5"/>
        <v>0</v>
      </c>
    </row>
    <row r="61" spans="1:22" s="37" customFormat="1" ht="15" x14ac:dyDescent="0.25">
      <c r="A61" s="48" t="s">
        <v>88</v>
      </c>
      <c r="B61" s="49">
        <v>135</v>
      </c>
      <c r="C61" s="50">
        <v>0</v>
      </c>
      <c r="D61" s="50">
        <v>0.25</v>
      </c>
      <c r="E61" s="56"/>
      <c r="F61" s="65"/>
      <c r="G61" s="65"/>
      <c r="H61" s="56"/>
      <c r="I61" s="62"/>
      <c r="J61" s="11">
        <f t="shared" si="1"/>
        <v>0</v>
      </c>
      <c r="K61" s="38">
        <f t="shared" si="6"/>
        <v>0</v>
      </c>
      <c r="L61" s="38">
        <f t="shared" si="6"/>
        <v>0</v>
      </c>
      <c r="M61" s="38">
        <f t="shared" si="6"/>
        <v>0</v>
      </c>
      <c r="N61" s="38">
        <f t="shared" si="6"/>
        <v>0</v>
      </c>
      <c r="O61" s="38">
        <f t="shared" si="6"/>
        <v>0</v>
      </c>
      <c r="P61" s="13">
        <f t="shared" si="3"/>
        <v>0</v>
      </c>
      <c r="Q61" s="39">
        <f t="shared" si="7"/>
        <v>0</v>
      </c>
      <c r="R61" s="39">
        <f t="shared" si="7"/>
        <v>0</v>
      </c>
      <c r="S61" s="39">
        <f t="shared" si="7"/>
        <v>0</v>
      </c>
      <c r="T61" s="39">
        <f t="shared" si="7"/>
        <v>0</v>
      </c>
      <c r="U61" s="39">
        <f t="shared" si="7"/>
        <v>0</v>
      </c>
      <c r="V61" s="42">
        <f t="shared" si="5"/>
        <v>0</v>
      </c>
    </row>
    <row r="62" spans="1:22" s="37" customFormat="1" ht="15" x14ac:dyDescent="0.25">
      <c r="A62" s="48" t="s">
        <v>89</v>
      </c>
      <c r="B62" s="49">
        <v>179</v>
      </c>
      <c r="C62" s="50">
        <v>0</v>
      </c>
      <c r="D62" s="50">
        <v>0.25</v>
      </c>
      <c r="E62" s="56"/>
      <c r="F62" s="65"/>
      <c r="G62" s="65"/>
      <c r="H62" s="56"/>
      <c r="I62" s="62"/>
      <c r="J62" s="11">
        <f t="shared" si="1"/>
        <v>0</v>
      </c>
      <c r="K62" s="38">
        <f t="shared" si="6"/>
        <v>0</v>
      </c>
      <c r="L62" s="38">
        <f t="shared" si="6"/>
        <v>0</v>
      </c>
      <c r="M62" s="38">
        <f t="shared" si="6"/>
        <v>0</v>
      </c>
      <c r="N62" s="38">
        <f t="shared" si="6"/>
        <v>0</v>
      </c>
      <c r="O62" s="38">
        <f t="shared" si="6"/>
        <v>0</v>
      </c>
      <c r="P62" s="13">
        <f t="shared" si="3"/>
        <v>0</v>
      </c>
      <c r="Q62" s="39">
        <f t="shared" si="7"/>
        <v>0</v>
      </c>
      <c r="R62" s="39">
        <f t="shared" si="7"/>
        <v>0</v>
      </c>
      <c r="S62" s="39">
        <f t="shared" si="7"/>
        <v>0</v>
      </c>
      <c r="T62" s="39">
        <f t="shared" si="7"/>
        <v>0</v>
      </c>
      <c r="U62" s="39">
        <f t="shared" si="7"/>
        <v>0</v>
      </c>
      <c r="V62" s="42">
        <f t="shared" si="5"/>
        <v>0</v>
      </c>
    </row>
    <row r="63" spans="1:22" s="37" customFormat="1" ht="15" x14ac:dyDescent="0.25">
      <c r="A63" s="48" t="s">
        <v>90</v>
      </c>
      <c r="B63" s="49">
        <v>63</v>
      </c>
      <c r="C63" s="50">
        <v>0</v>
      </c>
      <c r="D63" s="50">
        <v>0.25</v>
      </c>
      <c r="E63" s="56"/>
      <c r="F63" s="65"/>
      <c r="G63" s="65"/>
      <c r="H63" s="56"/>
      <c r="I63" s="62"/>
      <c r="J63" s="11">
        <f t="shared" si="1"/>
        <v>0</v>
      </c>
      <c r="K63" s="38">
        <f t="shared" si="6"/>
        <v>0</v>
      </c>
      <c r="L63" s="38">
        <f t="shared" si="6"/>
        <v>0</v>
      </c>
      <c r="M63" s="38">
        <f t="shared" si="6"/>
        <v>0</v>
      </c>
      <c r="N63" s="38">
        <f t="shared" si="6"/>
        <v>0</v>
      </c>
      <c r="O63" s="38">
        <f t="shared" si="6"/>
        <v>0</v>
      </c>
      <c r="P63" s="13">
        <f t="shared" si="3"/>
        <v>0</v>
      </c>
      <c r="Q63" s="39">
        <f t="shared" si="7"/>
        <v>0</v>
      </c>
      <c r="R63" s="39">
        <f t="shared" si="7"/>
        <v>0</v>
      </c>
      <c r="S63" s="39">
        <f t="shared" si="7"/>
        <v>0</v>
      </c>
      <c r="T63" s="39">
        <f t="shared" si="7"/>
        <v>0</v>
      </c>
      <c r="U63" s="39">
        <f t="shared" si="7"/>
        <v>0</v>
      </c>
      <c r="V63" s="42">
        <f t="shared" si="5"/>
        <v>0</v>
      </c>
    </row>
    <row r="64" spans="1:22" s="37" customFormat="1" ht="15" x14ac:dyDescent="0.25">
      <c r="A64" s="48" t="s">
        <v>91</v>
      </c>
      <c r="B64" s="49">
        <v>19.600000000000001</v>
      </c>
      <c r="C64" s="50">
        <v>0</v>
      </c>
      <c r="D64" s="50">
        <v>0.25</v>
      </c>
      <c r="E64" s="56"/>
      <c r="F64" s="66"/>
      <c r="G64" s="65"/>
      <c r="H64" s="56"/>
      <c r="I64" s="62"/>
      <c r="J64" s="11">
        <f t="shared" si="1"/>
        <v>0</v>
      </c>
      <c r="K64" s="38">
        <f t="shared" si="6"/>
        <v>0</v>
      </c>
      <c r="L64" s="38">
        <f t="shared" si="6"/>
        <v>0</v>
      </c>
      <c r="M64" s="38">
        <f t="shared" si="6"/>
        <v>0</v>
      </c>
      <c r="N64" s="38">
        <f t="shared" si="6"/>
        <v>0</v>
      </c>
      <c r="O64" s="38">
        <f t="shared" si="6"/>
        <v>0</v>
      </c>
      <c r="P64" s="13">
        <f t="shared" si="3"/>
        <v>0</v>
      </c>
      <c r="Q64" s="39">
        <f t="shared" si="7"/>
        <v>0</v>
      </c>
      <c r="R64" s="39">
        <f t="shared" si="7"/>
        <v>0</v>
      </c>
      <c r="S64" s="39">
        <f t="shared" si="7"/>
        <v>0</v>
      </c>
      <c r="T64" s="39">
        <f t="shared" si="7"/>
        <v>0</v>
      </c>
      <c r="U64" s="39">
        <f t="shared" si="7"/>
        <v>0</v>
      </c>
      <c r="V64" s="42">
        <f t="shared" si="5"/>
        <v>0</v>
      </c>
    </row>
    <row r="65" spans="1:22" s="37" customFormat="1" ht="15" x14ac:dyDescent="0.25">
      <c r="A65" s="48" t="s">
        <v>92</v>
      </c>
      <c r="B65" s="49">
        <v>22</v>
      </c>
      <c r="C65" s="50">
        <v>0</v>
      </c>
      <c r="D65" s="50">
        <v>0.25</v>
      </c>
      <c r="E65" s="56">
        <v>15</v>
      </c>
      <c r="F65" s="65"/>
      <c r="G65" s="66">
        <v>10</v>
      </c>
      <c r="H65" s="56">
        <v>10</v>
      </c>
      <c r="I65" s="62">
        <v>20</v>
      </c>
      <c r="J65" s="11">
        <f t="shared" si="1"/>
        <v>55</v>
      </c>
      <c r="K65" s="38">
        <f t="shared" si="6"/>
        <v>218.03099999999998</v>
      </c>
      <c r="L65" s="38">
        <f t="shared" si="6"/>
        <v>0</v>
      </c>
      <c r="M65" s="38">
        <f t="shared" si="6"/>
        <v>145.35399999999998</v>
      </c>
      <c r="N65" s="38">
        <f t="shared" si="6"/>
        <v>145.35399999999998</v>
      </c>
      <c r="O65" s="38">
        <f t="shared" si="6"/>
        <v>290.70799999999997</v>
      </c>
      <c r="P65" s="13">
        <f t="shared" si="3"/>
        <v>799.44699999999989</v>
      </c>
      <c r="Q65" s="39">
        <f t="shared" si="7"/>
        <v>18.75</v>
      </c>
      <c r="R65" s="39">
        <f t="shared" si="7"/>
        <v>0</v>
      </c>
      <c r="S65" s="39">
        <f t="shared" si="7"/>
        <v>12.5</v>
      </c>
      <c r="T65" s="39">
        <f t="shared" si="7"/>
        <v>12.5</v>
      </c>
      <c r="U65" s="39">
        <f t="shared" si="7"/>
        <v>25</v>
      </c>
      <c r="V65" s="42">
        <f t="shared" si="5"/>
        <v>68.75</v>
      </c>
    </row>
    <row r="66" spans="1:22" s="37" customFormat="1" ht="15" x14ac:dyDescent="0.25">
      <c r="A66" s="48" t="s">
        <v>93</v>
      </c>
      <c r="B66" s="49">
        <v>42</v>
      </c>
      <c r="C66" s="50">
        <v>0</v>
      </c>
      <c r="D66" s="50">
        <v>0.25</v>
      </c>
      <c r="E66" s="56"/>
      <c r="F66" s="65">
        <v>8</v>
      </c>
      <c r="G66" s="66">
        <v>10</v>
      </c>
      <c r="H66" s="56">
        <v>50</v>
      </c>
      <c r="I66" s="62">
        <v>20</v>
      </c>
      <c r="J66" s="11">
        <f t="shared" si="1"/>
        <v>88</v>
      </c>
      <c r="K66" s="38">
        <f t="shared" si="6"/>
        <v>0</v>
      </c>
      <c r="L66" s="38">
        <f t="shared" si="6"/>
        <v>221.99519999999998</v>
      </c>
      <c r="M66" s="38">
        <f t="shared" si="6"/>
        <v>277.49399999999997</v>
      </c>
      <c r="N66" s="38">
        <f t="shared" si="6"/>
        <v>1387.4699999999998</v>
      </c>
      <c r="O66" s="38">
        <f t="shared" si="6"/>
        <v>554.98799999999994</v>
      </c>
      <c r="P66" s="13">
        <f t="shared" si="3"/>
        <v>2441.9471999999996</v>
      </c>
      <c r="Q66" s="39">
        <f t="shared" si="7"/>
        <v>0</v>
      </c>
      <c r="R66" s="39">
        <f t="shared" si="7"/>
        <v>10</v>
      </c>
      <c r="S66" s="39">
        <f t="shared" si="7"/>
        <v>12.5</v>
      </c>
      <c r="T66" s="39">
        <f t="shared" si="7"/>
        <v>62.5</v>
      </c>
      <c r="U66" s="39">
        <f t="shared" si="7"/>
        <v>25</v>
      </c>
      <c r="V66" s="42">
        <f t="shared" si="5"/>
        <v>110</v>
      </c>
    </row>
    <row r="67" spans="1:22" s="37" customFormat="1" ht="15" x14ac:dyDescent="0.25">
      <c r="A67" s="48" t="s">
        <v>94</v>
      </c>
      <c r="B67" s="49">
        <v>13</v>
      </c>
      <c r="C67" s="50">
        <v>0</v>
      </c>
      <c r="D67" s="50">
        <v>0.25</v>
      </c>
      <c r="E67" s="56"/>
      <c r="F67" s="65"/>
      <c r="G67" s="66">
        <v>5</v>
      </c>
      <c r="H67" s="56"/>
      <c r="I67" s="62"/>
      <c r="J67" s="11">
        <f t="shared" si="1"/>
        <v>5</v>
      </c>
      <c r="K67" s="38">
        <f t="shared" si="6"/>
        <v>0</v>
      </c>
      <c r="L67" s="38">
        <f t="shared" si="6"/>
        <v>0</v>
      </c>
      <c r="M67" s="38">
        <f t="shared" si="6"/>
        <v>42.945499999999996</v>
      </c>
      <c r="N67" s="38">
        <f t="shared" si="6"/>
        <v>0</v>
      </c>
      <c r="O67" s="38">
        <f t="shared" si="6"/>
        <v>0</v>
      </c>
      <c r="P67" s="13">
        <f t="shared" si="3"/>
        <v>42.945499999999996</v>
      </c>
      <c r="Q67" s="39">
        <f t="shared" si="7"/>
        <v>0</v>
      </c>
      <c r="R67" s="39">
        <f t="shared" si="7"/>
        <v>0</v>
      </c>
      <c r="S67" s="39">
        <f t="shared" si="7"/>
        <v>6.25</v>
      </c>
      <c r="T67" s="39">
        <f t="shared" si="7"/>
        <v>0</v>
      </c>
      <c r="U67" s="39">
        <f t="shared" si="7"/>
        <v>0</v>
      </c>
      <c r="V67" s="42">
        <f t="shared" si="5"/>
        <v>6.25</v>
      </c>
    </row>
    <row r="68" spans="1:22" s="37" customFormat="1" ht="15" x14ac:dyDescent="0.25">
      <c r="A68" s="48" t="s">
        <v>95</v>
      </c>
      <c r="B68" s="49">
        <v>22</v>
      </c>
      <c r="C68" s="50">
        <v>0</v>
      </c>
      <c r="D68" s="50">
        <v>0.25</v>
      </c>
      <c r="E68" s="56">
        <v>30</v>
      </c>
      <c r="F68" s="65"/>
      <c r="G68" s="66">
        <v>10</v>
      </c>
      <c r="H68" s="56"/>
      <c r="I68" s="62">
        <v>10</v>
      </c>
      <c r="J68" s="11">
        <f t="shared" si="1"/>
        <v>50</v>
      </c>
      <c r="K68" s="38">
        <f t="shared" si="6"/>
        <v>436.06199999999995</v>
      </c>
      <c r="L68" s="38">
        <f t="shared" si="6"/>
        <v>0</v>
      </c>
      <c r="M68" s="38">
        <f t="shared" si="6"/>
        <v>145.35399999999998</v>
      </c>
      <c r="N68" s="38">
        <f t="shared" si="6"/>
        <v>0</v>
      </c>
      <c r="O68" s="38">
        <f t="shared" si="6"/>
        <v>145.35399999999998</v>
      </c>
      <c r="P68" s="13">
        <f t="shared" si="3"/>
        <v>726.77</v>
      </c>
      <c r="Q68" s="39">
        <f t="shared" si="7"/>
        <v>37.5</v>
      </c>
      <c r="R68" s="39">
        <f t="shared" si="7"/>
        <v>0</v>
      </c>
      <c r="S68" s="39">
        <f t="shared" si="7"/>
        <v>12.5</v>
      </c>
      <c r="T68" s="39">
        <f t="shared" si="7"/>
        <v>0</v>
      </c>
      <c r="U68" s="39">
        <f t="shared" si="7"/>
        <v>12.5</v>
      </c>
      <c r="V68" s="42">
        <f t="shared" si="5"/>
        <v>62.5</v>
      </c>
    </row>
    <row r="69" spans="1:22" s="37" customFormat="1" ht="15" x14ac:dyDescent="0.25">
      <c r="A69" s="48" t="s">
        <v>96</v>
      </c>
      <c r="B69" s="49">
        <v>30</v>
      </c>
      <c r="C69" s="50">
        <v>0</v>
      </c>
      <c r="D69" s="50">
        <v>0.25</v>
      </c>
      <c r="E69" s="56">
        <v>20</v>
      </c>
      <c r="F69" s="65"/>
      <c r="G69" s="65"/>
      <c r="H69" s="56"/>
      <c r="I69" s="62"/>
      <c r="J69" s="11">
        <f t="shared" si="1"/>
        <v>20</v>
      </c>
      <c r="K69" s="38">
        <f t="shared" si="6"/>
        <v>396.41999999999996</v>
      </c>
      <c r="L69" s="38">
        <f t="shared" si="6"/>
        <v>0</v>
      </c>
      <c r="M69" s="38">
        <f t="shared" si="6"/>
        <v>0</v>
      </c>
      <c r="N69" s="38">
        <f t="shared" si="6"/>
        <v>0</v>
      </c>
      <c r="O69" s="38">
        <f t="shared" si="6"/>
        <v>0</v>
      </c>
      <c r="P69" s="13">
        <f t="shared" si="3"/>
        <v>396.41999999999996</v>
      </c>
      <c r="Q69" s="39">
        <f t="shared" si="7"/>
        <v>25</v>
      </c>
      <c r="R69" s="39">
        <f t="shared" si="7"/>
        <v>0</v>
      </c>
      <c r="S69" s="39">
        <f t="shared" si="7"/>
        <v>0</v>
      </c>
      <c r="T69" s="39">
        <f t="shared" si="7"/>
        <v>0</v>
      </c>
      <c r="U69" s="39">
        <f t="shared" si="7"/>
        <v>0</v>
      </c>
      <c r="V69" s="42">
        <f t="shared" si="5"/>
        <v>25</v>
      </c>
    </row>
    <row r="70" spans="1:22" s="37" customFormat="1" ht="15" x14ac:dyDescent="0.25">
      <c r="A70" s="48" t="s">
        <v>97</v>
      </c>
      <c r="B70" s="49">
        <v>22</v>
      </c>
      <c r="C70" s="50">
        <v>0</v>
      </c>
      <c r="D70" s="50">
        <v>0.25</v>
      </c>
      <c r="E70" s="56">
        <v>25</v>
      </c>
      <c r="F70" s="65">
        <v>16</v>
      </c>
      <c r="G70" s="66">
        <v>20</v>
      </c>
      <c r="H70" s="56">
        <v>10</v>
      </c>
      <c r="I70" s="62"/>
      <c r="J70" s="11">
        <f t="shared" si="1"/>
        <v>71</v>
      </c>
      <c r="K70" s="38">
        <f t="shared" si="6"/>
        <v>363.38499999999999</v>
      </c>
      <c r="L70" s="38">
        <f t="shared" si="6"/>
        <v>232.56639999999999</v>
      </c>
      <c r="M70" s="38">
        <f t="shared" si="6"/>
        <v>290.70799999999997</v>
      </c>
      <c r="N70" s="38">
        <f t="shared" si="6"/>
        <v>145.35399999999998</v>
      </c>
      <c r="O70" s="38">
        <f t="shared" si="6"/>
        <v>0</v>
      </c>
      <c r="P70" s="13">
        <f t="shared" si="3"/>
        <v>1032.0133999999998</v>
      </c>
      <c r="Q70" s="39">
        <f t="shared" si="7"/>
        <v>31.25</v>
      </c>
      <c r="R70" s="39">
        <f t="shared" si="7"/>
        <v>20</v>
      </c>
      <c r="S70" s="39">
        <f t="shared" si="7"/>
        <v>25</v>
      </c>
      <c r="T70" s="39">
        <f t="shared" si="7"/>
        <v>12.5</v>
      </c>
      <c r="U70" s="39">
        <f t="shared" si="7"/>
        <v>0</v>
      </c>
      <c r="V70" s="42">
        <f t="shared" si="5"/>
        <v>88.75</v>
      </c>
    </row>
    <row r="71" spans="1:22" s="37" customFormat="1" ht="15" x14ac:dyDescent="0.25">
      <c r="A71" s="48" t="s">
        <v>98</v>
      </c>
      <c r="B71" s="49">
        <v>40</v>
      </c>
      <c r="C71" s="50">
        <v>0</v>
      </c>
      <c r="D71" s="50">
        <v>0.25</v>
      </c>
      <c r="E71" s="56">
        <v>25</v>
      </c>
      <c r="F71" s="65">
        <v>16</v>
      </c>
      <c r="G71" s="66">
        <v>30</v>
      </c>
      <c r="H71" s="56">
        <v>40</v>
      </c>
      <c r="I71" s="62">
        <v>10</v>
      </c>
      <c r="J71" s="11">
        <f t="shared" ref="J71:J108" si="8">SUM(E71:I71)</f>
        <v>121</v>
      </c>
      <c r="K71" s="38">
        <f t="shared" si="6"/>
        <v>660.69999999999993</v>
      </c>
      <c r="L71" s="38">
        <f t="shared" si="6"/>
        <v>422.84799999999996</v>
      </c>
      <c r="M71" s="38">
        <f t="shared" si="6"/>
        <v>792.83999999999992</v>
      </c>
      <c r="N71" s="38">
        <f t="shared" si="6"/>
        <v>1057.1199999999999</v>
      </c>
      <c r="O71" s="38">
        <f t="shared" si="6"/>
        <v>264.27999999999997</v>
      </c>
      <c r="P71" s="13">
        <f t="shared" ref="P71:P108" si="9">SUM(K71:O71)</f>
        <v>3197.7879999999996</v>
      </c>
      <c r="Q71" s="39">
        <f t="shared" si="7"/>
        <v>31.25</v>
      </c>
      <c r="R71" s="39">
        <f t="shared" si="7"/>
        <v>20</v>
      </c>
      <c r="S71" s="39">
        <f t="shared" si="7"/>
        <v>37.5</v>
      </c>
      <c r="T71" s="39">
        <f t="shared" si="7"/>
        <v>50</v>
      </c>
      <c r="U71" s="39">
        <f t="shared" si="7"/>
        <v>12.5</v>
      </c>
      <c r="V71" s="42">
        <f t="shared" ref="V71:V108" si="10">SUM(Q71:U71)</f>
        <v>151.25</v>
      </c>
    </row>
    <row r="72" spans="1:22" s="37" customFormat="1" ht="15" x14ac:dyDescent="0.25">
      <c r="A72" s="48" t="s">
        <v>99</v>
      </c>
      <c r="B72" s="49">
        <v>29</v>
      </c>
      <c r="C72" s="50">
        <v>0</v>
      </c>
      <c r="D72" s="50">
        <v>0.25</v>
      </c>
      <c r="E72" s="56"/>
      <c r="F72" s="65"/>
      <c r="G72" s="65"/>
      <c r="H72" s="56"/>
      <c r="I72" s="62"/>
      <c r="J72" s="11">
        <f t="shared" si="8"/>
        <v>0</v>
      </c>
      <c r="K72" s="38">
        <f t="shared" si="6"/>
        <v>0</v>
      </c>
      <c r="L72" s="38">
        <f t="shared" si="6"/>
        <v>0</v>
      </c>
      <c r="M72" s="38">
        <f t="shared" si="6"/>
        <v>0</v>
      </c>
      <c r="N72" s="38">
        <f t="shared" si="6"/>
        <v>0</v>
      </c>
      <c r="O72" s="38">
        <f t="shared" si="6"/>
        <v>0</v>
      </c>
      <c r="P72" s="13">
        <f t="shared" si="9"/>
        <v>0</v>
      </c>
      <c r="Q72" s="39">
        <f t="shared" si="7"/>
        <v>0</v>
      </c>
      <c r="R72" s="39">
        <f t="shared" si="7"/>
        <v>0</v>
      </c>
      <c r="S72" s="39">
        <f t="shared" si="7"/>
        <v>0</v>
      </c>
      <c r="T72" s="39">
        <f t="shared" si="7"/>
        <v>0</v>
      </c>
      <c r="U72" s="39">
        <f t="shared" si="7"/>
        <v>0</v>
      </c>
      <c r="V72" s="42">
        <f t="shared" si="10"/>
        <v>0</v>
      </c>
    </row>
    <row r="73" spans="1:22" ht="15" x14ac:dyDescent="0.25">
      <c r="A73" s="48" t="s">
        <v>100</v>
      </c>
      <c r="B73" s="49">
        <v>29</v>
      </c>
      <c r="C73" s="50">
        <v>0</v>
      </c>
      <c r="D73" s="50">
        <v>0.25</v>
      </c>
      <c r="E73" s="55">
        <v>25</v>
      </c>
      <c r="F73" s="63">
        <v>16</v>
      </c>
      <c r="G73" s="63">
        <v>20</v>
      </c>
      <c r="H73" s="55">
        <v>40</v>
      </c>
      <c r="I73" s="58">
        <v>10</v>
      </c>
      <c r="J73" s="11">
        <f t="shared" si="8"/>
        <v>111</v>
      </c>
      <c r="K73" s="16">
        <f t="shared" si="6"/>
        <v>479.00749999999999</v>
      </c>
      <c r="L73" s="16">
        <f t="shared" si="6"/>
        <v>306.56479999999999</v>
      </c>
      <c r="M73" s="16">
        <f t="shared" si="6"/>
        <v>383.20599999999996</v>
      </c>
      <c r="N73" s="16">
        <f t="shared" si="6"/>
        <v>766.41199999999992</v>
      </c>
      <c r="O73" s="16">
        <f t="shared" si="6"/>
        <v>191.60299999999998</v>
      </c>
      <c r="P73" s="13">
        <f t="shared" si="9"/>
        <v>2126.7932999999998</v>
      </c>
      <c r="Q73" s="33">
        <f t="shared" si="7"/>
        <v>31.25</v>
      </c>
      <c r="R73" s="33">
        <f t="shared" si="7"/>
        <v>20</v>
      </c>
      <c r="S73" s="33">
        <f t="shared" si="7"/>
        <v>25</v>
      </c>
      <c r="T73" s="33">
        <f t="shared" si="7"/>
        <v>50</v>
      </c>
      <c r="U73" s="33">
        <f t="shared" si="7"/>
        <v>12.5</v>
      </c>
      <c r="V73" s="42">
        <f t="shared" si="10"/>
        <v>138.75</v>
      </c>
    </row>
    <row r="74" spans="1:22" ht="15" x14ac:dyDescent="0.25">
      <c r="A74" s="48" t="s">
        <v>101</v>
      </c>
      <c r="B74" s="49">
        <v>21.15</v>
      </c>
      <c r="C74" s="50">
        <v>0</v>
      </c>
      <c r="D74" s="50">
        <v>0.25</v>
      </c>
      <c r="E74" s="55"/>
      <c r="F74" s="63"/>
      <c r="G74" s="63"/>
      <c r="H74" s="55"/>
      <c r="I74" s="58"/>
      <c r="J74" s="11">
        <f t="shared" si="8"/>
        <v>0</v>
      </c>
      <c r="K74" s="16">
        <f t="shared" si="6"/>
        <v>0</v>
      </c>
      <c r="L74" s="16">
        <f t="shared" si="6"/>
        <v>0</v>
      </c>
      <c r="M74" s="16">
        <f t="shared" si="6"/>
        <v>0</v>
      </c>
      <c r="N74" s="16">
        <f t="shared" si="6"/>
        <v>0</v>
      </c>
      <c r="O74" s="16">
        <f t="shared" si="6"/>
        <v>0</v>
      </c>
      <c r="P74" s="13">
        <f t="shared" si="9"/>
        <v>0</v>
      </c>
      <c r="Q74" s="33">
        <f t="shared" si="7"/>
        <v>0</v>
      </c>
      <c r="R74" s="33">
        <f t="shared" si="7"/>
        <v>0</v>
      </c>
      <c r="S74" s="33">
        <f t="shared" si="7"/>
        <v>0</v>
      </c>
      <c r="T74" s="33">
        <f t="shared" si="7"/>
        <v>0</v>
      </c>
      <c r="U74" s="33">
        <f t="shared" si="7"/>
        <v>0</v>
      </c>
      <c r="V74" s="42">
        <f t="shared" si="10"/>
        <v>0</v>
      </c>
    </row>
    <row r="75" spans="1:22" ht="15" x14ac:dyDescent="0.25">
      <c r="A75" s="48" t="s">
        <v>102</v>
      </c>
      <c r="B75" s="49">
        <v>29.65</v>
      </c>
      <c r="C75" s="50">
        <v>0</v>
      </c>
      <c r="D75" s="50">
        <v>0.25</v>
      </c>
      <c r="E75" s="54">
        <v>10</v>
      </c>
      <c r="F75" s="67"/>
      <c r="G75" s="68">
        <v>10</v>
      </c>
      <c r="H75" s="54">
        <v>10</v>
      </c>
      <c r="I75" s="60">
        <v>10</v>
      </c>
      <c r="J75" s="11">
        <f t="shared" si="8"/>
        <v>40</v>
      </c>
      <c r="K75" s="16">
        <f t="shared" si="6"/>
        <v>195.89755</v>
      </c>
      <c r="L75" s="16">
        <f t="shared" si="6"/>
        <v>0</v>
      </c>
      <c r="M75" s="16">
        <f t="shared" si="6"/>
        <v>195.89755</v>
      </c>
      <c r="N75" s="16">
        <f t="shared" si="6"/>
        <v>195.89755</v>
      </c>
      <c r="O75" s="16">
        <f t="shared" si="6"/>
        <v>195.89755</v>
      </c>
      <c r="P75" s="13">
        <f t="shared" si="9"/>
        <v>783.59019999999998</v>
      </c>
      <c r="Q75" s="33">
        <f t="shared" si="7"/>
        <v>12.5</v>
      </c>
      <c r="R75" s="33">
        <f t="shared" si="7"/>
        <v>0</v>
      </c>
      <c r="S75" s="33">
        <f t="shared" si="7"/>
        <v>12.5</v>
      </c>
      <c r="T75" s="33">
        <f t="shared" si="7"/>
        <v>12.5</v>
      </c>
      <c r="U75" s="33">
        <f t="shared" si="7"/>
        <v>12.5</v>
      </c>
      <c r="V75" s="42">
        <f t="shared" si="10"/>
        <v>50</v>
      </c>
    </row>
    <row r="76" spans="1:22" ht="15" x14ac:dyDescent="0.25">
      <c r="A76" s="48" t="s">
        <v>103</v>
      </c>
      <c r="B76" s="49">
        <v>15.2</v>
      </c>
      <c r="C76" s="50">
        <v>0</v>
      </c>
      <c r="D76" s="50">
        <v>0.25</v>
      </c>
      <c r="E76" s="54">
        <v>20</v>
      </c>
      <c r="F76" s="68">
        <v>8</v>
      </c>
      <c r="G76" s="68">
        <v>30</v>
      </c>
      <c r="H76" s="54">
        <v>10</v>
      </c>
      <c r="I76" s="60">
        <v>10</v>
      </c>
      <c r="J76" s="11">
        <f t="shared" si="8"/>
        <v>78</v>
      </c>
      <c r="K76" s="16">
        <f t="shared" si="6"/>
        <v>200.85279999999997</v>
      </c>
      <c r="L76" s="16">
        <f t="shared" si="6"/>
        <v>80.341119999999989</v>
      </c>
      <c r="M76" s="16">
        <f t="shared" si="6"/>
        <v>301.2792</v>
      </c>
      <c r="N76" s="16">
        <f t="shared" si="6"/>
        <v>100.42639999999999</v>
      </c>
      <c r="O76" s="16">
        <f t="shared" si="6"/>
        <v>100.42639999999999</v>
      </c>
      <c r="P76" s="13">
        <f t="shared" si="9"/>
        <v>783.32591999999977</v>
      </c>
      <c r="Q76" s="33">
        <f t="shared" si="7"/>
        <v>25</v>
      </c>
      <c r="R76" s="33">
        <f t="shared" si="7"/>
        <v>10</v>
      </c>
      <c r="S76" s="33">
        <f t="shared" si="7"/>
        <v>37.5</v>
      </c>
      <c r="T76" s="33">
        <f t="shared" si="7"/>
        <v>12.5</v>
      </c>
      <c r="U76" s="33">
        <f t="shared" si="7"/>
        <v>12.5</v>
      </c>
      <c r="V76" s="42">
        <f t="shared" si="10"/>
        <v>97.5</v>
      </c>
    </row>
    <row r="77" spans="1:22" ht="15" x14ac:dyDescent="0.25">
      <c r="A77" s="48" t="s">
        <v>104</v>
      </c>
      <c r="B77" s="49">
        <v>12.15</v>
      </c>
      <c r="C77" s="50">
        <v>0</v>
      </c>
      <c r="D77" s="50">
        <v>0.25</v>
      </c>
      <c r="E77" s="54">
        <v>20</v>
      </c>
      <c r="F77" s="68">
        <v>8</v>
      </c>
      <c r="G77" s="68">
        <v>40</v>
      </c>
      <c r="H77" s="54">
        <v>10</v>
      </c>
      <c r="I77" s="60">
        <v>10</v>
      </c>
      <c r="J77" s="11">
        <f t="shared" si="8"/>
        <v>88</v>
      </c>
      <c r="K77" s="16">
        <f t="shared" si="6"/>
        <v>160.55009999999999</v>
      </c>
      <c r="L77" s="16">
        <f t="shared" si="6"/>
        <v>64.220039999999997</v>
      </c>
      <c r="M77" s="16">
        <f t="shared" si="6"/>
        <v>321.10019999999997</v>
      </c>
      <c r="N77" s="16">
        <f t="shared" si="6"/>
        <v>80.275049999999993</v>
      </c>
      <c r="O77" s="16">
        <f t="shared" si="6"/>
        <v>80.275049999999993</v>
      </c>
      <c r="P77" s="13">
        <f t="shared" si="9"/>
        <v>706.42043999999987</v>
      </c>
      <c r="Q77" s="33">
        <f t="shared" si="7"/>
        <v>25</v>
      </c>
      <c r="R77" s="33">
        <f t="shared" si="7"/>
        <v>10</v>
      </c>
      <c r="S77" s="33">
        <f t="shared" si="7"/>
        <v>50</v>
      </c>
      <c r="T77" s="33">
        <f t="shared" si="7"/>
        <v>12.5</v>
      </c>
      <c r="U77" s="33">
        <f t="shared" si="7"/>
        <v>12.5</v>
      </c>
      <c r="V77" s="42">
        <f t="shared" si="10"/>
        <v>110</v>
      </c>
    </row>
    <row r="78" spans="1:22" ht="15" x14ac:dyDescent="0.25">
      <c r="A78" s="48" t="s">
        <v>105</v>
      </c>
      <c r="B78" s="49">
        <v>9.6999999999999993</v>
      </c>
      <c r="C78" s="50">
        <v>0</v>
      </c>
      <c r="D78" s="50">
        <v>0.25</v>
      </c>
      <c r="E78" s="54"/>
      <c r="F78" s="68"/>
      <c r="G78" s="68">
        <v>10</v>
      </c>
      <c r="H78" s="54"/>
      <c r="I78" s="60"/>
      <c r="J78" s="11">
        <f t="shared" si="8"/>
        <v>10</v>
      </c>
      <c r="K78" s="16">
        <f t="shared" si="6"/>
        <v>0</v>
      </c>
      <c r="L78" s="16">
        <f t="shared" si="6"/>
        <v>0</v>
      </c>
      <c r="M78" s="16">
        <f t="shared" si="6"/>
        <v>64.087899999999991</v>
      </c>
      <c r="N78" s="16">
        <f t="shared" si="6"/>
        <v>0</v>
      </c>
      <c r="O78" s="16">
        <f t="shared" si="6"/>
        <v>0</v>
      </c>
      <c r="P78" s="13">
        <f t="shared" si="9"/>
        <v>64.087899999999991</v>
      </c>
      <c r="Q78" s="33">
        <f t="shared" si="7"/>
        <v>0</v>
      </c>
      <c r="R78" s="33">
        <f t="shared" si="7"/>
        <v>0</v>
      </c>
      <c r="S78" s="33">
        <f t="shared" si="7"/>
        <v>12.5</v>
      </c>
      <c r="T78" s="33">
        <f t="shared" si="7"/>
        <v>0</v>
      </c>
      <c r="U78" s="33">
        <f t="shared" si="7"/>
        <v>0</v>
      </c>
      <c r="V78" s="42">
        <f t="shared" si="10"/>
        <v>12.5</v>
      </c>
    </row>
    <row r="79" spans="1:22" ht="15" x14ac:dyDescent="0.25">
      <c r="A79" s="48" t="s">
        <v>106</v>
      </c>
      <c r="B79" s="49">
        <v>21</v>
      </c>
      <c r="C79" s="50">
        <v>0</v>
      </c>
      <c r="D79" s="50">
        <v>0.33</v>
      </c>
      <c r="E79" s="55">
        <v>45</v>
      </c>
      <c r="F79" s="63">
        <v>16</v>
      </c>
      <c r="G79" s="63">
        <v>80</v>
      </c>
      <c r="H79" s="55"/>
      <c r="I79" s="58">
        <v>50</v>
      </c>
      <c r="J79" s="11">
        <f t="shared" si="8"/>
        <v>191</v>
      </c>
      <c r="K79" s="16">
        <f t="shared" si="6"/>
        <v>624.36149999999998</v>
      </c>
      <c r="L79" s="16">
        <f t="shared" si="6"/>
        <v>221.99519999999998</v>
      </c>
      <c r="M79" s="16">
        <f t="shared" si="6"/>
        <v>1109.9759999999999</v>
      </c>
      <c r="N79" s="16">
        <f t="shared" si="6"/>
        <v>0</v>
      </c>
      <c r="O79" s="16">
        <f t="shared" si="6"/>
        <v>693.7349999999999</v>
      </c>
      <c r="P79" s="13">
        <f t="shared" si="9"/>
        <v>2650.0676999999996</v>
      </c>
      <c r="Q79" s="33">
        <f t="shared" si="7"/>
        <v>59.85</v>
      </c>
      <c r="R79" s="33">
        <f t="shared" si="7"/>
        <v>21.28</v>
      </c>
      <c r="S79" s="33">
        <f t="shared" si="7"/>
        <v>106.4</v>
      </c>
      <c r="T79" s="33">
        <f t="shared" si="7"/>
        <v>0</v>
      </c>
      <c r="U79" s="33">
        <f t="shared" si="7"/>
        <v>66.5</v>
      </c>
      <c r="V79" s="42">
        <f t="shared" si="10"/>
        <v>254.03</v>
      </c>
    </row>
    <row r="80" spans="1:22" ht="15" x14ac:dyDescent="0.25">
      <c r="A80" s="48" t="s">
        <v>107</v>
      </c>
      <c r="B80" s="49">
        <v>42</v>
      </c>
      <c r="C80" s="50">
        <v>0</v>
      </c>
      <c r="D80" s="50">
        <v>0.25</v>
      </c>
      <c r="E80" s="55">
        <v>20</v>
      </c>
      <c r="F80" s="63">
        <v>16</v>
      </c>
      <c r="G80" s="63">
        <v>20</v>
      </c>
      <c r="H80" s="55">
        <v>40</v>
      </c>
      <c r="I80" s="58">
        <v>10</v>
      </c>
      <c r="J80" s="11">
        <f t="shared" si="8"/>
        <v>106</v>
      </c>
      <c r="K80" s="16">
        <f t="shared" si="6"/>
        <v>554.98799999999994</v>
      </c>
      <c r="L80" s="16">
        <f t="shared" si="6"/>
        <v>443.99039999999997</v>
      </c>
      <c r="M80" s="16">
        <f t="shared" si="6"/>
        <v>554.98799999999994</v>
      </c>
      <c r="N80" s="16">
        <f t="shared" si="6"/>
        <v>1109.9759999999999</v>
      </c>
      <c r="O80" s="16">
        <f t="shared" si="6"/>
        <v>277.49399999999997</v>
      </c>
      <c r="P80" s="13">
        <f t="shared" si="9"/>
        <v>2941.4364</v>
      </c>
      <c r="Q80" s="33">
        <f t="shared" si="7"/>
        <v>25</v>
      </c>
      <c r="R80" s="33">
        <f t="shared" si="7"/>
        <v>20</v>
      </c>
      <c r="S80" s="33">
        <f t="shared" si="7"/>
        <v>25</v>
      </c>
      <c r="T80" s="33">
        <f t="shared" si="7"/>
        <v>50</v>
      </c>
      <c r="U80" s="33">
        <f t="shared" si="7"/>
        <v>12.5</v>
      </c>
      <c r="V80" s="42">
        <f t="shared" si="10"/>
        <v>132.5</v>
      </c>
    </row>
    <row r="81" spans="1:22" ht="15" x14ac:dyDescent="0.25">
      <c r="A81" s="48" t="s">
        <v>108</v>
      </c>
      <c r="B81" s="49">
        <v>81.400000000000006</v>
      </c>
      <c r="C81" s="50">
        <v>0</v>
      </c>
      <c r="D81" s="50">
        <v>0.25</v>
      </c>
      <c r="E81" s="55"/>
      <c r="F81" s="63"/>
      <c r="G81" s="63">
        <v>5</v>
      </c>
      <c r="H81" s="55"/>
      <c r="I81" s="58">
        <v>10</v>
      </c>
      <c r="J81" s="11">
        <f t="shared" si="8"/>
        <v>15</v>
      </c>
      <c r="K81" s="16">
        <f t="shared" si="6"/>
        <v>0</v>
      </c>
      <c r="L81" s="16">
        <f t="shared" si="6"/>
        <v>0</v>
      </c>
      <c r="M81" s="16">
        <f t="shared" si="6"/>
        <v>268.9049</v>
      </c>
      <c r="N81" s="16">
        <f t="shared" si="6"/>
        <v>0</v>
      </c>
      <c r="O81" s="16">
        <f t="shared" si="6"/>
        <v>537.8098</v>
      </c>
      <c r="P81" s="13">
        <f t="shared" si="9"/>
        <v>806.71469999999999</v>
      </c>
      <c r="Q81" s="33">
        <f t="shared" si="7"/>
        <v>0</v>
      </c>
      <c r="R81" s="33">
        <f t="shared" si="7"/>
        <v>0</v>
      </c>
      <c r="S81" s="33">
        <f t="shared" si="7"/>
        <v>6.25</v>
      </c>
      <c r="T81" s="33">
        <f t="shared" si="7"/>
        <v>0</v>
      </c>
      <c r="U81" s="33">
        <f t="shared" si="7"/>
        <v>12.5</v>
      </c>
      <c r="V81" s="42">
        <f t="shared" si="10"/>
        <v>18.75</v>
      </c>
    </row>
    <row r="82" spans="1:22" ht="15" x14ac:dyDescent="0.25">
      <c r="A82" s="48" t="s">
        <v>109</v>
      </c>
      <c r="B82" s="49">
        <v>22.5</v>
      </c>
      <c r="C82" s="50">
        <v>0</v>
      </c>
      <c r="D82" s="50">
        <v>0.25</v>
      </c>
      <c r="E82" s="53">
        <v>10</v>
      </c>
      <c r="F82" s="63"/>
      <c r="G82" s="63"/>
      <c r="H82" s="53">
        <v>10</v>
      </c>
      <c r="I82" s="59">
        <v>10</v>
      </c>
      <c r="J82" s="11">
        <f t="shared" si="8"/>
        <v>30</v>
      </c>
      <c r="K82" s="16">
        <f t="shared" si="6"/>
        <v>148.6575</v>
      </c>
      <c r="L82" s="16">
        <f t="shared" si="6"/>
        <v>0</v>
      </c>
      <c r="M82" s="16">
        <f t="shared" si="6"/>
        <v>0</v>
      </c>
      <c r="N82" s="16">
        <f t="shared" si="6"/>
        <v>148.6575</v>
      </c>
      <c r="O82" s="16">
        <f t="shared" si="6"/>
        <v>148.6575</v>
      </c>
      <c r="P82" s="13">
        <f t="shared" si="9"/>
        <v>445.97249999999997</v>
      </c>
      <c r="Q82" s="33">
        <f t="shared" si="7"/>
        <v>12.5</v>
      </c>
      <c r="R82" s="33">
        <f t="shared" si="7"/>
        <v>0</v>
      </c>
      <c r="S82" s="33">
        <f t="shared" si="7"/>
        <v>0</v>
      </c>
      <c r="T82" s="33">
        <f t="shared" si="7"/>
        <v>12.5</v>
      </c>
      <c r="U82" s="33">
        <f t="shared" si="7"/>
        <v>12.5</v>
      </c>
      <c r="V82" s="42">
        <f t="shared" si="10"/>
        <v>37.5</v>
      </c>
    </row>
    <row r="83" spans="1:22" ht="15" x14ac:dyDescent="0.25">
      <c r="A83" s="48" t="s">
        <v>110</v>
      </c>
      <c r="B83" s="49">
        <v>33.15</v>
      </c>
      <c r="C83" s="50">
        <v>0</v>
      </c>
      <c r="D83" s="50">
        <v>0.25</v>
      </c>
      <c r="E83" s="53">
        <v>20</v>
      </c>
      <c r="F83" s="63">
        <v>8</v>
      </c>
      <c r="G83" s="63">
        <v>20</v>
      </c>
      <c r="H83" s="53">
        <v>50</v>
      </c>
      <c r="I83" s="59">
        <v>10</v>
      </c>
      <c r="J83" s="11">
        <f t="shared" si="8"/>
        <v>108</v>
      </c>
      <c r="K83" s="16">
        <f t="shared" si="6"/>
        <v>438.04409999999996</v>
      </c>
      <c r="L83" s="16">
        <f t="shared" si="6"/>
        <v>175.21763999999999</v>
      </c>
      <c r="M83" s="16">
        <f t="shared" si="6"/>
        <v>438.04409999999996</v>
      </c>
      <c r="N83" s="16">
        <f t="shared" si="6"/>
        <v>1095.11025</v>
      </c>
      <c r="O83" s="16">
        <f t="shared" si="6"/>
        <v>219.02204999999998</v>
      </c>
      <c r="P83" s="13">
        <f t="shared" si="9"/>
        <v>2365.4381399999997</v>
      </c>
      <c r="Q83" s="33">
        <f t="shared" si="7"/>
        <v>25</v>
      </c>
      <c r="R83" s="33">
        <f t="shared" si="7"/>
        <v>10</v>
      </c>
      <c r="S83" s="33">
        <f t="shared" si="7"/>
        <v>25</v>
      </c>
      <c r="T83" s="33">
        <f t="shared" si="7"/>
        <v>62.5</v>
      </c>
      <c r="U83" s="33">
        <f t="shared" si="7"/>
        <v>12.5</v>
      </c>
      <c r="V83" s="42">
        <f t="shared" si="10"/>
        <v>135</v>
      </c>
    </row>
    <row r="84" spans="1:22" ht="15" x14ac:dyDescent="0.25">
      <c r="A84" s="48" t="s">
        <v>111</v>
      </c>
      <c r="B84" s="49">
        <v>51.5</v>
      </c>
      <c r="C84" s="50">
        <v>0</v>
      </c>
      <c r="D84" s="50">
        <v>0.25</v>
      </c>
      <c r="E84" s="55">
        <v>5</v>
      </c>
      <c r="F84" s="63"/>
      <c r="G84" s="63">
        <v>10</v>
      </c>
      <c r="H84" s="55">
        <v>10</v>
      </c>
      <c r="I84" s="58">
        <v>10</v>
      </c>
      <c r="J84" s="11">
        <f t="shared" si="8"/>
        <v>35</v>
      </c>
      <c r="K84" s="16">
        <f t="shared" si="6"/>
        <v>170.13024999999999</v>
      </c>
      <c r="L84" s="16">
        <f t="shared" si="6"/>
        <v>0</v>
      </c>
      <c r="M84" s="16">
        <f t="shared" si="6"/>
        <v>340.26049999999998</v>
      </c>
      <c r="N84" s="16">
        <f t="shared" si="6"/>
        <v>340.26049999999998</v>
      </c>
      <c r="O84" s="16">
        <f t="shared" si="6"/>
        <v>340.26049999999998</v>
      </c>
      <c r="P84" s="13">
        <f t="shared" si="9"/>
        <v>1190.9117499999998</v>
      </c>
      <c r="Q84" s="33">
        <f t="shared" si="7"/>
        <v>6.25</v>
      </c>
      <c r="R84" s="33">
        <f t="shared" si="7"/>
        <v>0</v>
      </c>
      <c r="S84" s="33">
        <f t="shared" si="7"/>
        <v>12.5</v>
      </c>
      <c r="T84" s="33">
        <f t="shared" si="7"/>
        <v>12.5</v>
      </c>
      <c r="U84" s="33">
        <f t="shared" si="7"/>
        <v>12.5</v>
      </c>
      <c r="V84" s="42">
        <f t="shared" si="10"/>
        <v>43.75</v>
      </c>
    </row>
    <row r="85" spans="1:22" ht="15" x14ac:dyDescent="0.25">
      <c r="A85" s="48" t="s">
        <v>112</v>
      </c>
      <c r="B85" s="49">
        <v>30.1</v>
      </c>
      <c r="C85" s="50">
        <v>0</v>
      </c>
      <c r="D85" s="50">
        <v>0.25</v>
      </c>
      <c r="E85" s="55"/>
      <c r="F85" s="63"/>
      <c r="G85" s="63"/>
      <c r="H85" s="55"/>
      <c r="I85" s="58"/>
      <c r="J85" s="11">
        <f t="shared" si="8"/>
        <v>0</v>
      </c>
      <c r="K85" s="16">
        <f t="shared" si="6"/>
        <v>0</v>
      </c>
      <c r="L85" s="16">
        <f t="shared" si="6"/>
        <v>0</v>
      </c>
      <c r="M85" s="16">
        <f t="shared" si="6"/>
        <v>0</v>
      </c>
      <c r="N85" s="16">
        <f t="shared" si="6"/>
        <v>0</v>
      </c>
      <c r="O85" s="16">
        <f t="shared" si="6"/>
        <v>0</v>
      </c>
      <c r="P85" s="13">
        <f t="shared" si="9"/>
        <v>0</v>
      </c>
      <c r="Q85" s="33">
        <f t="shared" si="7"/>
        <v>0</v>
      </c>
      <c r="R85" s="33">
        <f t="shared" si="7"/>
        <v>0</v>
      </c>
      <c r="S85" s="33">
        <f t="shared" si="7"/>
        <v>0</v>
      </c>
      <c r="T85" s="33">
        <f t="shared" si="7"/>
        <v>0</v>
      </c>
      <c r="U85" s="33">
        <f t="shared" si="7"/>
        <v>0</v>
      </c>
      <c r="V85" s="42">
        <f t="shared" si="10"/>
        <v>0</v>
      </c>
    </row>
    <row r="86" spans="1:22" ht="15" x14ac:dyDescent="0.25">
      <c r="A86" s="48" t="s">
        <v>113</v>
      </c>
      <c r="B86" s="49">
        <v>111.2</v>
      </c>
      <c r="C86" s="50">
        <v>0</v>
      </c>
      <c r="D86" s="50">
        <v>0.25</v>
      </c>
      <c r="E86" s="55"/>
      <c r="F86" s="63"/>
      <c r="G86" s="63"/>
      <c r="H86" s="55"/>
      <c r="I86" s="58"/>
      <c r="J86" s="11">
        <f t="shared" si="8"/>
        <v>0</v>
      </c>
      <c r="K86" s="16">
        <f t="shared" si="6"/>
        <v>0</v>
      </c>
      <c r="L86" s="16">
        <f t="shared" si="6"/>
        <v>0</v>
      </c>
      <c r="M86" s="16">
        <f t="shared" si="6"/>
        <v>0</v>
      </c>
      <c r="N86" s="16">
        <f t="shared" si="6"/>
        <v>0</v>
      </c>
      <c r="O86" s="16">
        <f t="shared" si="6"/>
        <v>0</v>
      </c>
      <c r="P86" s="13">
        <f t="shared" si="9"/>
        <v>0</v>
      </c>
      <c r="Q86" s="33">
        <f t="shared" si="7"/>
        <v>0</v>
      </c>
      <c r="R86" s="33">
        <f t="shared" si="7"/>
        <v>0</v>
      </c>
      <c r="S86" s="33">
        <f t="shared" si="7"/>
        <v>0</v>
      </c>
      <c r="T86" s="33">
        <f t="shared" si="7"/>
        <v>0</v>
      </c>
      <c r="U86" s="33">
        <f t="shared" si="7"/>
        <v>0</v>
      </c>
      <c r="V86" s="42">
        <f t="shared" si="10"/>
        <v>0</v>
      </c>
    </row>
    <row r="87" spans="1:22" ht="15" x14ac:dyDescent="0.25">
      <c r="A87" s="48" t="s">
        <v>114</v>
      </c>
      <c r="B87" s="49">
        <v>40.299999999999997</v>
      </c>
      <c r="C87" s="50">
        <v>0</v>
      </c>
      <c r="D87" s="50">
        <v>0.25</v>
      </c>
      <c r="E87" s="55"/>
      <c r="F87" s="63"/>
      <c r="G87" s="63"/>
      <c r="H87" s="55"/>
      <c r="I87" s="58"/>
      <c r="J87" s="11">
        <f t="shared" si="8"/>
        <v>0</v>
      </c>
      <c r="K87" s="16">
        <f t="shared" si="6"/>
        <v>0</v>
      </c>
      <c r="L87" s="16">
        <f t="shared" si="6"/>
        <v>0</v>
      </c>
      <c r="M87" s="16">
        <f t="shared" si="6"/>
        <v>0</v>
      </c>
      <c r="N87" s="16">
        <f t="shared" si="6"/>
        <v>0</v>
      </c>
      <c r="O87" s="16">
        <f t="shared" si="6"/>
        <v>0</v>
      </c>
      <c r="P87" s="13">
        <f t="shared" si="9"/>
        <v>0</v>
      </c>
      <c r="Q87" s="33">
        <f t="shared" si="7"/>
        <v>0</v>
      </c>
      <c r="R87" s="33">
        <f t="shared" si="7"/>
        <v>0</v>
      </c>
      <c r="S87" s="33">
        <f t="shared" si="7"/>
        <v>0</v>
      </c>
      <c r="T87" s="33">
        <f t="shared" si="7"/>
        <v>0</v>
      </c>
      <c r="U87" s="33">
        <f t="shared" si="7"/>
        <v>0</v>
      </c>
      <c r="V87" s="42">
        <f t="shared" si="10"/>
        <v>0</v>
      </c>
    </row>
    <row r="88" spans="1:22" ht="15" x14ac:dyDescent="0.25">
      <c r="A88" s="48" t="s">
        <v>115</v>
      </c>
      <c r="B88" s="49">
        <v>59.15</v>
      </c>
      <c r="C88" s="50">
        <v>0</v>
      </c>
      <c r="D88" s="50">
        <v>0.25</v>
      </c>
      <c r="E88" s="55"/>
      <c r="F88" s="63"/>
      <c r="G88" s="63"/>
      <c r="H88" s="55"/>
      <c r="I88" s="58"/>
      <c r="J88" s="11">
        <f t="shared" si="8"/>
        <v>0</v>
      </c>
      <c r="K88" s="16">
        <f t="shared" si="6"/>
        <v>0</v>
      </c>
      <c r="L88" s="16">
        <f t="shared" si="6"/>
        <v>0</v>
      </c>
      <c r="M88" s="16">
        <f t="shared" si="6"/>
        <v>0</v>
      </c>
      <c r="N88" s="16">
        <f t="shared" si="6"/>
        <v>0</v>
      </c>
      <c r="O88" s="16">
        <f t="shared" si="6"/>
        <v>0</v>
      </c>
      <c r="P88" s="13">
        <f t="shared" si="9"/>
        <v>0</v>
      </c>
      <c r="Q88" s="33">
        <f t="shared" si="7"/>
        <v>0</v>
      </c>
      <c r="R88" s="33">
        <f t="shared" si="7"/>
        <v>0</v>
      </c>
      <c r="S88" s="33">
        <f t="shared" si="7"/>
        <v>0</v>
      </c>
      <c r="T88" s="33">
        <f t="shared" si="7"/>
        <v>0</v>
      </c>
      <c r="U88" s="33">
        <f t="shared" si="7"/>
        <v>0</v>
      </c>
      <c r="V88" s="42">
        <f t="shared" si="10"/>
        <v>0</v>
      </c>
    </row>
    <row r="89" spans="1:22" ht="15" x14ac:dyDescent="0.25">
      <c r="A89" s="48" t="s">
        <v>116</v>
      </c>
      <c r="B89" s="49">
        <v>69.349999999999994</v>
      </c>
      <c r="C89" s="50">
        <v>0</v>
      </c>
      <c r="D89" s="50">
        <v>0.25</v>
      </c>
      <c r="E89" s="55"/>
      <c r="F89" s="63"/>
      <c r="G89" s="63"/>
      <c r="H89" s="55"/>
      <c r="I89" s="58"/>
      <c r="J89" s="11">
        <f t="shared" si="8"/>
        <v>0</v>
      </c>
      <c r="K89" s="16">
        <f t="shared" si="6"/>
        <v>0</v>
      </c>
      <c r="L89" s="16">
        <f t="shared" si="6"/>
        <v>0</v>
      </c>
      <c r="M89" s="16">
        <f t="shared" si="6"/>
        <v>0</v>
      </c>
      <c r="N89" s="16">
        <f t="shared" si="6"/>
        <v>0</v>
      </c>
      <c r="O89" s="16">
        <f t="shared" si="6"/>
        <v>0</v>
      </c>
      <c r="P89" s="13">
        <f t="shared" si="9"/>
        <v>0</v>
      </c>
      <c r="Q89" s="33">
        <f t="shared" si="7"/>
        <v>0</v>
      </c>
      <c r="R89" s="33">
        <f t="shared" si="7"/>
        <v>0</v>
      </c>
      <c r="S89" s="33">
        <f t="shared" si="7"/>
        <v>0</v>
      </c>
      <c r="T89" s="33">
        <f t="shared" si="7"/>
        <v>0</v>
      </c>
      <c r="U89" s="33">
        <f t="shared" si="7"/>
        <v>0</v>
      </c>
      <c r="V89" s="42">
        <f t="shared" si="10"/>
        <v>0</v>
      </c>
    </row>
    <row r="90" spans="1:22" ht="15" x14ac:dyDescent="0.25">
      <c r="A90" s="48" t="s">
        <v>117</v>
      </c>
      <c r="B90" s="49">
        <v>101</v>
      </c>
      <c r="C90" s="50">
        <v>0</v>
      </c>
      <c r="D90" s="50">
        <v>0.25</v>
      </c>
      <c r="E90" s="55">
        <v>5</v>
      </c>
      <c r="F90" s="63">
        <v>4</v>
      </c>
      <c r="G90" s="63">
        <v>2</v>
      </c>
      <c r="H90" s="55"/>
      <c r="I90" s="58"/>
      <c r="J90" s="11">
        <f t="shared" si="8"/>
        <v>11</v>
      </c>
      <c r="K90" s="16">
        <f t="shared" si="6"/>
        <v>333.65349999999995</v>
      </c>
      <c r="L90" s="16">
        <f t="shared" si="6"/>
        <v>266.9228</v>
      </c>
      <c r="M90" s="16">
        <f t="shared" si="6"/>
        <v>133.4614</v>
      </c>
      <c r="N90" s="16">
        <f t="shared" si="6"/>
        <v>0</v>
      </c>
      <c r="O90" s="16">
        <f t="shared" si="6"/>
        <v>0</v>
      </c>
      <c r="P90" s="13">
        <f t="shared" si="9"/>
        <v>734.03769999999997</v>
      </c>
      <c r="Q90" s="33">
        <f t="shared" si="7"/>
        <v>6.25</v>
      </c>
      <c r="R90" s="33">
        <f t="shared" si="7"/>
        <v>5</v>
      </c>
      <c r="S90" s="33">
        <f t="shared" si="7"/>
        <v>2.5</v>
      </c>
      <c r="T90" s="33">
        <f t="shared" si="7"/>
        <v>0</v>
      </c>
      <c r="U90" s="33">
        <f t="shared" si="7"/>
        <v>0</v>
      </c>
      <c r="V90" s="42">
        <f t="shared" si="10"/>
        <v>13.75</v>
      </c>
    </row>
    <row r="91" spans="1:22" ht="15" x14ac:dyDescent="0.25">
      <c r="A91" s="48" t="s">
        <v>118</v>
      </c>
      <c r="B91" s="49">
        <v>149</v>
      </c>
      <c r="C91" s="50">
        <v>0</v>
      </c>
      <c r="D91" s="50">
        <v>0.25</v>
      </c>
      <c r="E91" s="55">
        <v>5</v>
      </c>
      <c r="F91" s="63"/>
      <c r="G91" s="63"/>
      <c r="H91" s="55">
        <v>10</v>
      </c>
      <c r="I91" s="58"/>
      <c r="J91" s="11">
        <f t="shared" si="8"/>
        <v>15</v>
      </c>
      <c r="K91" s="16">
        <f t="shared" si="6"/>
        <v>492.22149999999999</v>
      </c>
      <c r="L91" s="16">
        <f t="shared" si="6"/>
        <v>0</v>
      </c>
      <c r="M91" s="16">
        <f t="shared" si="6"/>
        <v>0</v>
      </c>
      <c r="N91" s="16">
        <f t="shared" si="6"/>
        <v>984.44299999999998</v>
      </c>
      <c r="O91" s="16">
        <f t="shared" si="6"/>
        <v>0</v>
      </c>
      <c r="P91" s="13">
        <f t="shared" si="9"/>
        <v>1476.6644999999999</v>
      </c>
      <c r="Q91" s="33">
        <f t="shared" si="7"/>
        <v>6.25</v>
      </c>
      <c r="R91" s="33">
        <f t="shared" si="7"/>
        <v>0</v>
      </c>
      <c r="S91" s="33">
        <f t="shared" si="7"/>
        <v>0</v>
      </c>
      <c r="T91" s="33">
        <f t="shared" si="7"/>
        <v>12.5</v>
      </c>
      <c r="U91" s="33">
        <f t="shared" si="7"/>
        <v>0</v>
      </c>
      <c r="V91" s="42">
        <f t="shared" si="10"/>
        <v>18.75</v>
      </c>
    </row>
    <row r="92" spans="1:22" ht="15" x14ac:dyDescent="0.25">
      <c r="A92" s="48" t="s">
        <v>119</v>
      </c>
      <c r="B92" s="49">
        <v>22.75</v>
      </c>
      <c r="C92" s="50">
        <v>0</v>
      </c>
      <c r="D92" s="50">
        <v>0.33</v>
      </c>
      <c r="E92" s="55">
        <v>150</v>
      </c>
      <c r="F92" s="63">
        <v>100</v>
      </c>
      <c r="G92" s="63">
        <v>80</v>
      </c>
      <c r="H92" s="55">
        <v>200</v>
      </c>
      <c r="I92" s="58">
        <v>250</v>
      </c>
      <c r="J92" s="11">
        <f t="shared" si="8"/>
        <v>780</v>
      </c>
      <c r="K92" s="16">
        <f t="shared" si="6"/>
        <v>2254.6387499999996</v>
      </c>
      <c r="L92" s="16">
        <f t="shared" si="6"/>
        <v>1503.0925</v>
      </c>
      <c r="M92" s="16">
        <f t="shared" si="6"/>
        <v>1202.4739999999999</v>
      </c>
      <c r="N92" s="16">
        <f t="shared" si="6"/>
        <v>3006.1849999999999</v>
      </c>
      <c r="O92" s="16">
        <f t="shared" si="6"/>
        <v>3757.7312499999998</v>
      </c>
      <c r="P92" s="13">
        <f t="shared" si="9"/>
        <v>11724.121500000001</v>
      </c>
      <c r="Q92" s="33">
        <f t="shared" si="7"/>
        <v>199.5</v>
      </c>
      <c r="R92" s="33">
        <f t="shared" si="7"/>
        <v>133</v>
      </c>
      <c r="S92" s="33">
        <f t="shared" si="7"/>
        <v>106.4</v>
      </c>
      <c r="T92" s="33">
        <f t="shared" si="7"/>
        <v>266</v>
      </c>
      <c r="U92" s="33">
        <f t="shared" si="7"/>
        <v>332.5</v>
      </c>
      <c r="V92" s="42">
        <f t="shared" si="10"/>
        <v>1037.4000000000001</v>
      </c>
    </row>
    <row r="93" spans="1:22" ht="15" x14ac:dyDescent="0.25">
      <c r="A93" s="48" t="s">
        <v>144</v>
      </c>
      <c r="B93" s="49">
        <v>16.850000000000001</v>
      </c>
      <c r="C93" s="50">
        <v>0</v>
      </c>
      <c r="D93" s="50">
        <v>0.25</v>
      </c>
      <c r="E93" s="55">
        <v>10</v>
      </c>
      <c r="F93" s="63"/>
      <c r="G93" s="63">
        <v>5</v>
      </c>
      <c r="H93" s="55">
        <v>10</v>
      </c>
      <c r="I93" s="58">
        <v>10</v>
      </c>
      <c r="J93" s="11">
        <f t="shared" si="8"/>
        <v>35</v>
      </c>
      <c r="K93" s="16">
        <f t="shared" si="6"/>
        <v>111.32794999999999</v>
      </c>
      <c r="L93" s="16">
        <f t="shared" si="6"/>
        <v>0</v>
      </c>
      <c r="M93" s="16">
        <f t="shared" si="6"/>
        <v>55.663974999999994</v>
      </c>
      <c r="N93" s="16">
        <f t="shared" si="6"/>
        <v>111.32794999999999</v>
      </c>
      <c r="O93" s="16">
        <f t="shared" si="6"/>
        <v>111.32794999999999</v>
      </c>
      <c r="P93" s="13">
        <f t="shared" si="9"/>
        <v>389.64782499999995</v>
      </c>
      <c r="Q93" s="33">
        <f t="shared" si="7"/>
        <v>12.5</v>
      </c>
      <c r="R93" s="33">
        <f t="shared" si="7"/>
        <v>0</v>
      </c>
      <c r="S93" s="33">
        <f t="shared" si="7"/>
        <v>6.25</v>
      </c>
      <c r="T93" s="33">
        <f t="shared" si="7"/>
        <v>12.5</v>
      </c>
      <c r="U93" s="33">
        <f t="shared" si="7"/>
        <v>12.5</v>
      </c>
      <c r="V93" s="42">
        <f t="shared" si="10"/>
        <v>43.75</v>
      </c>
    </row>
    <row r="94" spans="1:22" ht="15" x14ac:dyDescent="0.25">
      <c r="A94" s="48" t="s">
        <v>120</v>
      </c>
      <c r="B94" s="49">
        <v>34.700000000000003</v>
      </c>
      <c r="C94" s="50">
        <v>0</v>
      </c>
      <c r="D94" s="50">
        <v>0.25</v>
      </c>
      <c r="E94" s="55"/>
      <c r="F94" s="63"/>
      <c r="G94" s="63">
        <v>5</v>
      </c>
      <c r="H94" s="55"/>
      <c r="I94" s="58">
        <v>10</v>
      </c>
      <c r="J94" s="11">
        <f t="shared" si="8"/>
        <v>15</v>
      </c>
      <c r="K94" s="16">
        <f t="shared" si="6"/>
        <v>0</v>
      </c>
      <c r="L94" s="16">
        <f t="shared" si="6"/>
        <v>0</v>
      </c>
      <c r="M94" s="16">
        <f t="shared" si="6"/>
        <v>114.63144999999999</v>
      </c>
      <c r="N94" s="16">
        <f t="shared" si="6"/>
        <v>0</v>
      </c>
      <c r="O94" s="16">
        <f t="shared" si="6"/>
        <v>229.26289999999997</v>
      </c>
      <c r="P94" s="13">
        <f t="shared" si="9"/>
        <v>343.89434999999997</v>
      </c>
      <c r="Q94" s="33">
        <f t="shared" si="7"/>
        <v>0</v>
      </c>
      <c r="R94" s="33">
        <f t="shared" si="7"/>
        <v>0</v>
      </c>
      <c r="S94" s="33">
        <f t="shared" si="7"/>
        <v>6.25</v>
      </c>
      <c r="T94" s="33">
        <f t="shared" si="7"/>
        <v>0</v>
      </c>
      <c r="U94" s="33">
        <f t="shared" si="7"/>
        <v>12.5</v>
      </c>
      <c r="V94" s="42">
        <f t="shared" si="10"/>
        <v>18.75</v>
      </c>
    </row>
    <row r="95" spans="1:22" ht="15" x14ac:dyDescent="0.25">
      <c r="A95" s="48" t="s">
        <v>121</v>
      </c>
      <c r="B95" s="49">
        <v>26.5</v>
      </c>
      <c r="C95" s="50">
        <v>0</v>
      </c>
      <c r="D95" s="50">
        <v>0.25</v>
      </c>
      <c r="E95" s="55">
        <v>20</v>
      </c>
      <c r="F95" s="63">
        <v>4</v>
      </c>
      <c r="G95" s="63">
        <v>10</v>
      </c>
      <c r="H95" s="55">
        <v>50</v>
      </c>
      <c r="I95" s="58">
        <v>10</v>
      </c>
      <c r="J95" s="11">
        <f t="shared" si="8"/>
        <v>94</v>
      </c>
      <c r="K95" s="16">
        <f t="shared" si="6"/>
        <v>350.17099999999999</v>
      </c>
      <c r="L95" s="16">
        <f t="shared" si="6"/>
        <v>70.034199999999998</v>
      </c>
      <c r="M95" s="16">
        <f t="shared" si="6"/>
        <v>175.0855</v>
      </c>
      <c r="N95" s="16">
        <f t="shared" si="6"/>
        <v>875.4274999999999</v>
      </c>
      <c r="O95" s="16">
        <f t="shared" si="6"/>
        <v>175.0855</v>
      </c>
      <c r="P95" s="13">
        <f t="shared" si="9"/>
        <v>1645.8036999999997</v>
      </c>
      <c r="Q95" s="33">
        <f t="shared" si="7"/>
        <v>25</v>
      </c>
      <c r="R95" s="33">
        <f t="shared" si="7"/>
        <v>5</v>
      </c>
      <c r="S95" s="33">
        <f t="shared" si="7"/>
        <v>12.5</v>
      </c>
      <c r="T95" s="33">
        <f t="shared" si="7"/>
        <v>62.5</v>
      </c>
      <c r="U95" s="33">
        <f t="shared" si="7"/>
        <v>12.5</v>
      </c>
      <c r="V95" s="42">
        <f t="shared" si="10"/>
        <v>117.5</v>
      </c>
    </row>
    <row r="96" spans="1:22" ht="15" x14ac:dyDescent="0.25">
      <c r="A96" s="48" t="s">
        <v>122</v>
      </c>
      <c r="B96" s="49">
        <v>14.35</v>
      </c>
      <c r="C96" s="50">
        <v>0</v>
      </c>
      <c r="D96" s="50">
        <v>0.25</v>
      </c>
      <c r="E96" s="55"/>
      <c r="F96" s="63"/>
      <c r="G96" s="63"/>
      <c r="H96" s="55"/>
      <c r="I96" s="58">
        <v>10</v>
      </c>
      <c r="J96" s="11">
        <f t="shared" si="8"/>
        <v>10</v>
      </c>
      <c r="K96" s="16">
        <f t="shared" si="6"/>
        <v>0</v>
      </c>
      <c r="L96" s="16">
        <f t="shared" si="6"/>
        <v>0</v>
      </c>
      <c r="M96" s="16">
        <f t="shared" si="6"/>
        <v>0</v>
      </c>
      <c r="N96" s="16">
        <f t="shared" si="6"/>
        <v>0</v>
      </c>
      <c r="O96" s="16">
        <f t="shared" si="6"/>
        <v>94.810449999999989</v>
      </c>
      <c r="P96" s="13">
        <f t="shared" si="9"/>
        <v>94.810449999999989</v>
      </c>
      <c r="Q96" s="33">
        <f t="shared" si="7"/>
        <v>0</v>
      </c>
      <c r="R96" s="33">
        <f t="shared" si="7"/>
        <v>0</v>
      </c>
      <c r="S96" s="33">
        <f t="shared" si="7"/>
        <v>0</v>
      </c>
      <c r="T96" s="33">
        <f t="shared" si="7"/>
        <v>0</v>
      </c>
      <c r="U96" s="33">
        <f t="shared" si="7"/>
        <v>12.5</v>
      </c>
      <c r="V96" s="42">
        <f t="shared" si="10"/>
        <v>12.5</v>
      </c>
    </row>
    <row r="97" spans="1:22" ht="15" x14ac:dyDescent="0.25">
      <c r="A97" s="48" t="s">
        <v>123</v>
      </c>
      <c r="B97" s="49">
        <v>10.85</v>
      </c>
      <c r="C97" s="50">
        <v>0</v>
      </c>
      <c r="D97" s="50">
        <v>0.25</v>
      </c>
      <c r="E97" s="55"/>
      <c r="F97" s="63"/>
      <c r="G97" s="63"/>
      <c r="H97" s="55"/>
      <c r="I97" s="58"/>
      <c r="J97" s="11">
        <f t="shared" si="8"/>
        <v>0</v>
      </c>
      <c r="K97" s="16">
        <f t="shared" si="6"/>
        <v>0</v>
      </c>
      <c r="L97" s="16">
        <f t="shared" si="6"/>
        <v>0</v>
      </c>
      <c r="M97" s="16">
        <f t="shared" si="6"/>
        <v>0</v>
      </c>
      <c r="N97" s="16">
        <f t="shared" si="6"/>
        <v>0</v>
      </c>
      <c r="O97" s="16">
        <f t="shared" si="6"/>
        <v>0</v>
      </c>
      <c r="P97" s="13">
        <f t="shared" si="9"/>
        <v>0</v>
      </c>
      <c r="Q97" s="33">
        <f t="shared" si="7"/>
        <v>0</v>
      </c>
      <c r="R97" s="33">
        <f t="shared" si="7"/>
        <v>0</v>
      </c>
      <c r="S97" s="33">
        <f t="shared" si="7"/>
        <v>0</v>
      </c>
      <c r="T97" s="33">
        <f t="shared" si="7"/>
        <v>0</v>
      </c>
      <c r="U97" s="33">
        <f t="shared" si="7"/>
        <v>0</v>
      </c>
      <c r="V97" s="42">
        <f t="shared" si="10"/>
        <v>0</v>
      </c>
    </row>
    <row r="98" spans="1:22" ht="15" x14ac:dyDescent="0.25">
      <c r="A98" s="48" t="s">
        <v>124</v>
      </c>
      <c r="B98" s="49">
        <v>20</v>
      </c>
      <c r="C98" s="50">
        <v>0</v>
      </c>
      <c r="D98" s="50">
        <v>0.25</v>
      </c>
      <c r="E98" s="55">
        <v>10</v>
      </c>
      <c r="F98" s="63"/>
      <c r="G98" s="63"/>
      <c r="H98" s="55"/>
      <c r="I98" s="58"/>
      <c r="J98" s="11">
        <f t="shared" si="8"/>
        <v>10</v>
      </c>
      <c r="K98" s="16">
        <f t="shared" si="6"/>
        <v>132.13999999999999</v>
      </c>
      <c r="L98" s="16">
        <f t="shared" si="6"/>
        <v>0</v>
      </c>
      <c r="M98" s="16">
        <f t="shared" si="6"/>
        <v>0</v>
      </c>
      <c r="N98" s="16">
        <f t="shared" si="6"/>
        <v>0</v>
      </c>
      <c r="O98" s="16">
        <f t="shared" si="6"/>
        <v>0</v>
      </c>
      <c r="P98" s="13">
        <f t="shared" si="9"/>
        <v>132.13999999999999</v>
      </c>
      <c r="Q98" s="33">
        <f t="shared" si="7"/>
        <v>12.5</v>
      </c>
      <c r="R98" s="33">
        <f t="shared" si="7"/>
        <v>0</v>
      </c>
      <c r="S98" s="33">
        <f t="shared" si="7"/>
        <v>0</v>
      </c>
      <c r="T98" s="33">
        <f t="shared" si="7"/>
        <v>0</v>
      </c>
      <c r="U98" s="33">
        <f t="shared" si="7"/>
        <v>0</v>
      </c>
      <c r="V98" s="42">
        <f t="shared" si="10"/>
        <v>12.5</v>
      </c>
    </row>
    <row r="99" spans="1:22" ht="15" x14ac:dyDescent="0.25">
      <c r="A99" s="48" t="s">
        <v>125</v>
      </c>
      <c r="B99" s="49">
        <v>18.850000000000001</v>
      </c>
      <c r="C99" s="50">
        <v>0</v>
      </c>
      <c r="D99" s="50">
        <v>0.25</v>
      </c>
      <c r="E99" s="55"/>
      <c r="F99" s="63"/>
      <c r="G99" s="63"/>
      <c r="H99" s="55">
        <v>10</v>
      </c>
      <c r="I99" s="58"/>
      <c r="J99" s="11">
        <f t="shared" si="8"/>
        <v>10</v>
      </c>
      <c r="K99" s="16">
        <f t="shared" si="6"/>
        <v>0</v>
      </c>
      <c r="L99" s="16">
        <f t="shared" si="6"/>
        <v>0</v>
      </c>
      <c r="M99" s="16">
        <f t="shared" si="6"/>
        <v>0</v>
      </c>
      <c r="N99" s="16">
        <f t="shared" si="6"/>
        <v>124.54194999999999</v>
      </c>
      <c r="O99" s="16">
        <f t="shared" si="6"/>
        <v>0</v>
      </c>
      <c r="P99" s="13">
        <f t="shared" si="9"/>
        <v>124.54194999999999</v>
      </c>
      <c r="Q99" s="33">
        <f t="shared" si="7"/>
        <v>0</v>
      </c>
      <c r="R99" s="33">
        <f t="shared" si="7"/>
        <v>0</v>
      </c>
      <c r="S99" s="33">
        <f t="shared" si="7"/>
        <v>0</v>
      </c>
      <c r="T99" s="33">
        <f t="shared" si="7"/>
        <v>12.5</v>
      </c>
      <c r="U99" s="33">
        <f t="shared" si="7"/>
        <v>0</v>
      </c>
      <c r="V99" s="42">
        <f t="shared" si="10"/>
        <v>12.5</v>
      </c>
    </row>
    <row r="100" spans="1:22" ht="15" x14ac:dyDescent="0.25">
      <c r="A100" s="48" t="s">
        <v>126</v>
      </c>
      <c r="B100" s="49">
        <v>60.2</v>
      </c>
      <c r="C100" s="50">
        <v>0</v>
      </c>
      <c r="D100" s="50">
        <v>0.25</v>
      </c>
      <c r="E100" s="55"/>
      <c r="F100" s="63"/>
      <c r="G100" s="63"/>
      <c r="H100" s="55"/>
      <c r="I100" s="58"/>
      <c r="J100" s="11">
        <f t="shared" si="8"/>
        <v>0</v>
      </c>
      <c r="K100" s="16">
        <f t="shared" si="6"/>
        <v>0</v>
      </c>
      <c r="L100" s="16">
        <f t="shared" si="6"/>
        <v>0</v>
      </c>
      <c r="M100" s="16">
        <f t="shared" si="6"/>
        <v>0</v>
      </c>
      <c r="N100" s="16">
        <f t="shared" si="6"/>
        <v>0</v>
      </c>
      <c r="O100" s="16">
        <f t="shared" si="6"/>
        <v>0</v>
      </c>
      <c r="P100" s="13">
        <f t="shared" si="9"/>
        <v>0</v>
      </c>
      <c r="Q100" s="33">
        <f t="shared" si="7"/>
        <v>0</v>
      </c>
      <c r="R100" s="33">
        <f t="shared" si="7"/>
        <v>0</v>
      </c>
      <c r="S100" s="33">
        <f t="shared" si="7"/>
        <v>0</v>
      </c>
      <c r="T100" s="33">
        <f t="shared" si="7"/>
        <v>0</v>
      </c>
      <c r="U100" s="33">
        <f t="shared" si="7"/>
        <v>0</v>
      </c>
      <c r="V100" s="42">
        <f t="shared" si="10"/>
        <v>0</v>
      </c>
    </row>
    <row r="101" spans="1:22" ht="15" x14ac:dyDescent="0.25">
      <c r="A101" s="48" t="s">
        <v>127</v>
      </c>
      <c r="B101" s="49">
        <v>32</v>
      </c>
      <c r="C101" s="50">
        <v>0</v>
      </c>
      <c r="D101" s="50">
        <v>0.25</v>
      </c>
      <c r="E101" s="55"/>
      <c r="F101" s="63"/>
      <c r="G101" s="63">
        <v>5</v>
      </c>
      <c r="H101" s="55"/>
      <c r="I101" s="58"/>
      <c r="J101" s="11">
        <f t="shared" si="8"/>
        <v>5</v>
      </c>
      <c r="K101" s="16">
        <f t="shared" si="6"/>
        <v>0</v>
      </c>
      <c r="L101" s="16">
        <f t="shared" si="6"/>
        <v>0</v>
      </c>
      <c r="M101" s="16">
        <f t="shared" si="6"/>
        <v>105.71199999999999</v>
      </c>
      <c r="N101" s="16">
        <f t="shared" si="6"/>
        <v>0</v>
      </c>
      <c r="O101" s="16">
        <f t="shared" si="6"/>
        <v>0</v>
      </c>
      <c r="P101" s="13">
        <f t="shared" si="9"/>
        <v>105.71199999999999</v>
      </c>
      <c r="Q101" s="33">
        <f t="shared" si="7"/>
        <v>0</v>
      </c>
      <c r="R101" s="33">
        <f t="shared" si="7"/>
        <v>0</v>
      </c>
      <c r="S101" s="33">
        <f t="shared" si="7"/>
        <v>6.25</v>
      </c>
      <c r="T101" s="33">
        <f t="shared" si="7"/>
        <v>0</v>
      </c>
      <c r="U101" s="33">
        <f t="shared" si="7"/>
        <v>0</v>
      </c>
      <c r="V101" s="42">
        <f t="shared" si="10"/>
        <v>6.25</v>
      </c>
    </row>
    <row r="102" spans="1:22" ht="15" x14ac:dyDescent="0.25">
      <c r="A102" s="48" t="s">
        <v>128</v>
      </c>
      <c r="B102" s="49">
        <v>23.95</v>
      </c>
      <c r="C102" s="50">
        <v>0</v>
      </c>
      <c r="D102" s="50">
        <v>0.25</v>
      </c>
      <c r="E102" s="55"/>
      <c r="F102" s="63"/>
      <c r="G102" s="63"/>
      <c r="H102" s="55"/>
      <c r="I102" s="58"/>
      <c r="J102" s="11">
        <f t="shared" si="8"/>
        <v>0</v>
      </c>
      <c r="K102" s="16">
        <f t="shared" si="6"/>
        <v>0</v>
      </c>
      <c r="L102" s="16">
        <f t="shared" si="6"/>
        <v>0</v>
      </c>
      <c r="M102" s="16">
        <f t="shared" si="6"/>
        <v>0</v>
      </c>
      <c r="N102" s="16">
        <f t="shared" si="6"/>
        <v>0</v>
      </c>
      <c r="O102" s="16">
        <f t="shared" si="6"/>
        <v>0</v>
      </c>
      <c r="P102" s="13">
        <f t="shared" si="9"/>
        <v>0</v>
      </c>
      <c r="Q102" s="33">
        <f t="shared" si="7"/>
        <v>0</v>
      </c>
      <c r="R102" s="33">
        <f t="shared" si="7"/>
        <v>0</v>
      </c>
      <c r="S102" s="33">
        <f t="shared" si="7"/>
        <v>0</v>
      </c>
      <c r="T102" s="33">
        <f t="shared" si="7"/>
        <v>0</v>
      </c>
      <c r="U102" s="33">
        <f t="shared" si="7"/>
        <v>0</v>
      </c>
      <c r="V102" s="42">
        <f t="shared" si="10"/>
        <v>0</v>
      </c>
    </row>
    <row r="103" spans="1:22" s="37" customFormat="1" ht="15" x14ac:dyDescent="0.25">
      <c r="A103" s="48" t="s">
        <v>129</v>
      </c>
      <c r="B103" s="49">
        <v>39.799999999999997</v>
      </c>
      <c r="C103" s="50">
        <v>0</v>
      </c>
      <c r="D103" s="50">
        <v>0.25</v>
      </c>
      <c r="E103" s="57"/>
      <c r="F103" s="64"/>
      <c r="G103" s="64">
        <v>5</v>
      </c>
      <c r="H103" s="57"/>
      <c r="I103" s="61"/>
      <c r="J103" s="11">
        <f t="shared" si="8"/>
        <v>5</v>
      </c>
      <c r="K103" s="16">
        <f t="shared" si="6"/>
        <v>0</v>
      </c>
      <c r="L103" s="16">
        <f t="shared" si="6"/>
        <v>0</v>
      </c>
      <c r="M103" s="16">
        <f t="shared" si="6"/>
        <v>131.47929999999999</v>
      </c>
      <c r="N103" s="16">
        <f t="shared" si="6"/>
        <v>0</v>
      </c>
      <c r="O103" s="16">
        <f t="shared" si="6"/>
        <v>0</v>
      </c>
      <c r="P103" s="13">
        <f t="shared" si="9"/>
        <v>131.47929999999999</v>
      </c>
      <c r="Q103" s="33">
        <f t="shared" si="7"/>
        <v>0</v>
      </c>
      <c r="R103" s="33">
        <f t="shared" si="7"/>
        <v>0</v>
      </c>
      <c r="S103" s="33">
        <f t="shared" si="7"/>
        <v>6.25</v>
      </c>
      <c r="T103" s="33">
        <f t="shared" si="7"/>
        <v>0</v>
      </c>
      <c r="U103" s="33">
        <f t="shared" si="7"/>
        <v>0</v>
      </c>
      <c r="V103" s="42">
        <f t="shared" si="10"/>
        <v>6.25</v>
      </c>
    </row>
    <row r="104" spans="1:22" ht="15" x14ac:dyDescent="0.25">
      <c r="A104" s="48" t="s">
        <v>130</v>
      </c>
      <c r="B104" s="49">
        <v>47.25</v>
      </c>
      <c r="C104" s="50">
        <v>0</v>
      </c>
      <c r="D104" s="50">
        <v>0.25</v>
      </c>
      <c r="E104" s="55"/>
      <c r="F104" s="63"/>
      <c r="G104" s="63"/>
      <c r="H104" s="55"/>
      <c r="I104" s="58">
        <v>0</v>
      </c>
      <c r="J104" s="11">
        <f t="shared" si="8"/>
        <v>0</v>
      </c>
      <c r="K104" s="16">
        <f t="shared" si="6"/>
        <v>0</v>
      </c>
      <c r="L104" s="16">
        <f t="shared" si="6"/>
        <v>0</v>
      </c>
      <c r="M104" s="16">
        <f t="shared" si="6"/>
        <v>0</v>
      </c>
      <c r="N104" s="16">
        <f t="shared" si="6"/>
        <v>0</v>
      </c>
      <c r="O104" s="16">
        <f t="shared" si="6"/>
        <v>0</v>
      </c>
      <c r="P104" s="13">
        <f t="shared" si="9"/>
        <v>0</v>
      </c>
      <c r="Q104" s="33">
        <f t="shared" si="7"/>
        <v>0</v>
      </c>
      <c r="R104" s="33">
        <f t="shared" si="7"/>
        <v>0</v>
      </c>
      <c r="S104" s="33">
        <f t="shared" si="7"/>
        <v>0</v>
      </c>
      <c r="T104" s="33">
        <f t="shared" si="7"/>
        <v>0</v>
      </c>
      <c r="U104" s="33">
        <f t="shared" si="7"/>
        <v>0</v>
      </c>
      <c r="V104" s="42">
        <f t="shared" si="10"/>
        <v>0</v>
      </c>
    </row>
    <row r="105" spans="1:22" ht="15" x14ac:dyDescent="0.25">
      <c r="A105" s="48" t="s">
        <v>131</v>
      </c>
      <c r="B105" s="49">
        <v>30.8</v>
      </c>
      <c r="C105" s="50">
        <v>0</v>
      </c>
      <c r="D105" s="50">
        <v>0.25</v>
      </c>
      <c r="E105" s="55">
        <v>20</v>
      </c>
      <c r="F105" s="63">
        <v>8</v>
      </c>
      <c r="G105" s="63">
        <v>40</v>
      </c>
      <c r="H105" s="55">
        <v>10</v>
      </c>
      <c r="I105" s="58">
        <v>15</v>
      </c>
      <c r="J105" s="11">
        <f t="shared" si="8"/>
        <v>93</v>
      </c>
      <c r="K105" s="16">
        <f t="shared" si="6"/>
        <v>406.99119999999999</v>
      </c>
      <c r="L105" s="16">
        <f t="shared" si="6"/>
        <v>162.79648</v>
      </c>
      <c r="M105" s="16">
        <f t="shared" si="6"/>
        <v>813.98239999999998</v>
      </c>
      <c r="N105" s="16">
        <f t="shared" si="6"/>
        <v>203.4956</v>
      </c>
      <c r="O105" s="16">
        <f t="shared" si="6"/>
        <v>305.24339999999995</v>
      </c>
      <c r="P105" s="13">
        <f t="shared" si="9"/>
        <v>1892.5090799999998</v>
      </c>
      <c r="Q105" s="33">
        <f t="shared" si="7"/>
        <v>25</v>
      </c>
      <c r="R105" s="33">
        <f t="shared" si="7"/>
        <v>10</v>
      </c>
      <c r="S105" s="33">
        <f t="shared" si="7"/>
        <v>50</v>
      </c>
      <c r="T105" s="33">
        <f t="shared" si="7"/>
        <v>12.5</v>
      </c>
      <c r="U105" s="33">
        <f t="shared" si="7"/>
        <v>18.75</v>
      </c>
      <c r="V105" s="42">
        <f t="shared" si="10"/>
        <v>116.25</v>
      </c>
    </row>
    <row r="106" spans="1:22" ht="15" x14ac:dyDescent="0.25">
      <c r="A106" s="48" t="s">
        <v>132</v>
      </c>
      <c r="B106" s="49">
        <v>21.55</v>
      </c>
      <c r="C106" s="50">
        <v>0</v>
      </c>
      <c r="D106" s="50">
        <v>0.25</v>
      </c>
      <c r="E106" s="55"/>
      <c r="F106" s="63"/>
      <c r="G106" s="63"/>
      <c r="H106" s="55"/>
      <c r="I106" s="58"/>
      <c r="J106" s="11">
        <f t="shared" si="8"/>
        <v>0</v>
      </c>
      <c r="K106" s="16">
        <f t="shared" si="6"/>
        <v>0</v>
      </c>
      <c r="L106" s="16">
        <f t="shared" si="6"/>
        <v>0</v>
      </c>
      <c r="M106" s="16">
        <f t="shared" si="6"/>
        <v>0</v>
      </c>
      <c r="N106" s="16">
        <f t="shared" si="6"/>
        <v>0</v>
      </c>
      <c r="O106" s="16">
        <f t="shared" si="6"/>
        <v>0</v>
      </c>
      <c r="P106" s="13">
        <f t="shared" si="9"/>
        <v>0</v>
      </c>
      <c r="Q106" s="33">
        <f t="shared" si="7"/>
        <v>0</v>
      </c>
      <c r="R106" s="33">
        <f t="shared" si="7"/>
        <v>0</v>
      </c>
      <c r="S106" s="33">
        <f t="shared" si="7"/>
        <v>0</v>
      </c>
      <c r="T106" s="33">
        <f t="shared" si="7"/>
        <v>0</v>
      </c>
      <c r="U106" s="33">
        <f t="shared" si="7"/>
        <v>0</v>
      </c>
      <c r="V106" s="42">
        <f t="shared" si="10"/>
        <v>0</v>
      </c>
    </row>
    <row r="107" spans="1:22" ht="15" x14ac:dyDescent="0.25">
      <c r="A107" s="48" t="s">
        <v>133</v>
      </c>
      <c r="B107" s="49">
        <v>17.350000000000001</v>
      </c>
      <c r="C107" s="50">
        <v>0</v>
      </c>
      <c r="D107" s="50">
        <v>0.25</v>
      </c>
      <c r="E107" s="55"/>
      <c r="F107" s="63"/>
      <c r="G107" s="63"/>
      <c r="H107" s="55"/>
      <c r="I107" s="58"/>
      <c r="J107" s="11">
        <f t="shared" si="8"/>
        <v>0</v>
      </c>
      <c r="K107" s="16">
        <f t="shared" si="6"/>
        <v>0</v>
      </c>
      <c r="L107" s="16">
        <f t="shared" si="6"/>
        <v>0</v>
      </c>
      <c r="M107" s="16">
        <f t="shared" si="6"/>
        <v>0</v>
      </c>
      <c r="N107" s="16">
        <f t="shared" si="6"/>
        <v>0</v>
      </c>
      <c r="O107" s="16">
        <f t="shared" si="6"/>
        <v>0</v>
      </c>
      <c r="P107" s="13">
        <f t="shared" si="9"/>
        <v>0</v>
      </c>
      <c r="Q107" s="33">
        <f t="shared" si="7"/>
        <v>0</v>
      </c>
      <c r="R107" s="33">
        <f t="shared" si="7"/>
        <v>0</v>
      </c>
      <c r="S107" s="33">
        <f t="shared" si="7"/>
        <v>0</v>
      </c>
      <c r="T107" s="33">
        <f t="shared" si="7"/>
        <v>0</v>
      </c>
      <c r="U107" s="33">
        <f t="shared" si="7"/>
        <v>0</v>
      </c>
      <c r="V107" s="42">
        <f t="shared" si="10"/>
        <v>0</v>
      </c>
    </row>
    <row r="108" spans="1:22" ht="15" x14ac:dyDescent="0.25">
      <c r="A108" s="48" t="s">
        <v>134</v>
      </c>
      <c r="B108" s="49">
        <v>29.6</v>
      </c>
      <c r="C108" s="50">
        <v>0</v>
      </c>
      <c r="D108" s="50">
        <v>0.25</v>
      </c>
      <c r="E108" s="55"/>
      <c r="F108" s="63"/>
      <c r="G108" s="63"/>
      <c r="H108" s="55"/>
      <c r="I108" s="58"/>
      <c r="J108" s="11">
        <f t="shared" si="8"/>
        <v>0</v>
      </c>
      <c r="K108" s="16">
        <f t="shared" si="6"/>
        <v>0</v>
      </c>
      <c r="L108" s="16">
        <f t="shared" si="6"/>
        <v>0</v>
      </c>
      <c r="M108" s="16">
        <f t="shared" si="6"/>
        <v>0</v>
      </c>
      <c r="N108" s="16">
        <f t="shared" si="6"/>
        <v>0</v>
      </c>
      <c r="O108" s="16">
        <f t="shared" si="6"/>
        <v>0</v>
      </c>
      <c r="P108" s="13">
        <f t="shared" si="9"/>
        <v>0</v>
      </c>
      <c r="Q108" s="33">
        <f t="shared" si="7"/>
        <v>0</v>
      </c>
      <c r="R108" s="33">
        <f t="shared" si="7"/>
        <v>0</v>
      </c>
      <c r="S108" s="33">
        <f t="shared" si="7"/>
        <v>0</v>
      </c>
      <c r="T108" s="33">
        <f t="shared" si="7"/>
        <v>0</v>
      </c>
      <c r="U108" s="33">
        <f t="shared" si="7"/>
        <v>0</v>
      </c>
      <c r="V108" s="42">
        <f t="shared" si="10"/>
        <v>0</v>
      </c>
    </row>
    <row r="109" spans="1:22" ht="15" x14ac:dyDescent="0.25">
      <c r="A109" s="48" t="s">
        <v>135</v>
      </c>
      <c r="B109" s="49">
        <v>59.5</v>
      </c>
      <c r="C109" s="50">
        <v>0</v>
      </c>
      <c r="D109" s="50">
        <v>0.25</v>
      </c>
      <c r="E109" s="55"/>
      <c r="F109" s="63"/>
      <c r="G109" s="63"/>
      <c r="H109" s="55"/>
      <c r="I109" s="58"/>
      <c r="J109" s="11">
        <f>SUM(E109:I109)</f>
        <v>0</v>
      </c>
      <c r="K109" s="16">
        <f t="shared" ref="K109:O113" si="11">(E109*$B109*0.6607)*(1-$C109)</f>
        <v>0</v>
      </c>
      <c r="L109" s="16">
        <f t="shared" si="11"/>
        <v>0</v>
      </c>
      <c r="M109" s="16">
        <f t="shared" si="11"/>
        <v>0</v>
      </c>
      <c r="N109" s="16">
        <f t="shared" si="11"/>
        <v>0</v>
      </c>
      <c r="O109" s="16">
        <f t="shared" si="11"/>
        <v>0</v>
      </c>
      <c r="P109" s="13">
        <f>SUM(K109:O109)</f>
        <v>0</v>
      </c>
      <c r="Q109" s="33">
        <f t="shared" ref="Q109:U113" si="12">E109*(1+$D109)</f>
        <v>0</v>
      </c>
      <c r="R109" s="33">
        <f t="shared" si="12"/>
        <v>0</v>
      </c>
      <c r="S109" s="33">
        <f t="shared" si="12"/>
        <v>0</v>
      </c>
      <c r="T109" s="33">
        <f t="shared" si="12"/>
        <v>0</v>
      </c>
      <c r="U109" s="33">
        <f t="shared" si="12"/>
        <v>0</v>
      </c>
      <c r="V109" s="42">
        <f>SUM(Q109:U109)</f>
        <v>0</v>
      </c>
    </row>
    <row r="110" spans="1:22" ht="15" x14ac:dyDescent="0.25">
      <c r="A110" s="48" t="s">
        <v>136</v>
      </c>
      <c r="B110" s="49">
        <v>131.6</v>
      </c>
      <c r="C110" s="50">
        <v>0</v>
      </c>
      <c r="D110" s="50">
        <v>0.25</v>
      </c>
      <c r="E110" s="55"/>
      <c r="F110" s="63"/>
      <c r="G110" s="63"/>
      <c r="H110" s="55"/>
      <c r="I110" s="58"/>
      <c r="J110" s="11">
        <f>SUM(E110:I110)</f>
        <v>0</v>
      </c>
      <c r="K110" s="16">
        <f t="shared" si="11"/>
        <v>0</v>
      </c>
      <c r="L110" s="16">
        <f t="shared" si="11"/>
        <v>0</v>
      </c>
      <c r="M110" s="16">
        <f t="shared" si="11"/>
        <v>0</v>
      </c>
      <c r="N110" s="16">
        <f t="shared" si="11"/>
        <v>0</v>
      </c>
      <c r="O110" s="16">
        <f t="shared" si="11"/>
        <v>0</v>
      </c>
      <c r="P110" s="13">
        <f>SUM(K110:O110)</f>
        <v>0</v>
      </c>
      <c r="Q110" s="33">
        <f t="shared" si="12"/>
        <v>0</v>
      </c>
      <c r="R110" s="33">
        <f t="shared" si="12"/>
        <v>0</v>
      </c>
      <c r="S110" s="33">
        <f t="shared" si="12"/>
        <v>0</v>
      </c>
      <c r="T110" s="33">
        <f t="shared" si="12"/>
        <v>0</v>
      </c>
      <c r="U110" s="33">
        <f t="shared" si="12"/>
        <v>0</v>
      </c>
      <c r="V110" s="42">
        <f>SUM(Q110:U110)</f>
        <v>0</v>
      </c>
    </row>
    <row r="111" spans="1:22" ht="15" x14ac:dyDescent="0.25">
      <c r="A111" s="48" t="s">
        <v>137</v>
      </c>
      <c r="B111" s="49">
        <v>68</v>
      </c>
      <c r="C111" s="50">
        <v>0</v>
      </c>
      <c r="D111" s="50">
        <v>0.25</v>
      </c>
      <c r="E111" s="55"/>
      <c r="F111" s="63"/>
      <c r="G111" s="63"/>
      <c r="H111" s="55"/>
      <c r="I111" s="58"/>
      <c r="J111" s="11">
        <f>SUM(E111:I111)</f>
        <v>0</v>
      </c>
      <c r="K111" s="16">
        <f t="shared" si="11"/>
        <v>0</v>
      </c>
      <c r="L111" s="16">
        <f t="shared" si="11"/>
        <v>0</v>
      </c>
      <c r="M111" s="16">
        <f t="shared" si="11"/>
        <v>0</v>
      </c>
      <c r="N111" s="16">
        <f t="shared" si="11"/>
        <v>0</v>
      </c>
      <c r="O111" s="16">
        <f t="shared" si="11"/>
        <v>0</v>
      </c>
      <c r="P111" s="13">
        <f>SUM(K111:O111)</f>
        <v>0</v>
      </c>
      <c r="Q111" s="33">
        <f t="shared" si="12"/>
        <v>0</v>
      </c>
      <c r="R111" s="33">
        <f t="shared" si="12"/>
        <v>0</v>
      </c>
      <c r="S111" s="33">
        <f t="shared" si="12"/>
        <v>0</v>
      </c>
      <c r="T111" s="33">
        <f t="shared" si="12"/>
        <v>0</v>
      </c>
      <c r="U111" s="33">
        <f t="shared" si="12"/>
        <v>0</v>
      </c>
      <c r="V111" s="42">
        <f>SUM(Q111:U111)</f>
        <v>0</v>
      </c>
    </row>
    <row r="112" spans="1:22" ht="15" x14ac:dyDescent="0.25">
      <c r="A112" s="48" t="s">
        <v>138</v>
      </c>
      <c r="B112" s="49">
        <v>179</v>
      </c>
      <c r="C112" s="50">
        <v>0</v>
      </c>
      <c r="D112" s="50">
        <v>0.25</v>
      </c>
      <c r="E112" s="55"/>
      <c r="F112" s="63"/>
      <c r="G112" s="63"/>
      <c r="H112" s="55"/>
      <c r="I112" s="58"/>
      <c r="J112" s="11">
        <f>SUM(E112:I112)</f>
        <v>0</v>
      </c>
      <c r="K112" s="16">
        <f t="shared" si="11"/>
        <v>0</v>
      </c>
      <c r="L112" s="16">
        <f t="shared" si="11"/>
        <v>0</v>
      </c>
      <c r="M112" s="16">
        <f t="shared" si="11"/>
        <v>0</v>
      </c>
      <c r="N112" s="16">
        <f t="shared" si="11"/>
        <v>0</v>
      </c>
      <c r="O112" s="16">
        <f t="shared" si="11"/>
        <v>0</v>
      </c>
      <c r="P112" s="13">
        <f>SUM(K112:O112)</f>
        <v>0</v>
      </c>
      <c r="Q112" s="33">
        <f t="shared" si="12"/>
        <v>0</v>
      </c>
      <c r="R112" s="33">
        <f t="shared" si="12"/>
        <v>0</v>
      </c>
      <c r="S112" s="33">
        <f t="shared" si="12"/>
        <v>0</v>
      </c>
      <c r="T112" s="33">
        <f t="shared" si="12"/>
        <v>0</v>
      </c>
      <c r="U112" s="33">
        <f t="shared" si="12"/>
        <v>0</v>
      </c>
      <c r="V112" s="42">
        <f>SUM(Q112:U112)</f>
        <v>0</v>
      </c>
    </row>
    <row r="113" spans="1:22" ht="15" x14ac:dyDescent="0.25">
      <c r="A113" s="48" t="s">
        <v>139</v>
      </c>
      <c r="B113" s="49">
        <v>49</v>
      </c>
      <c r="C113" s="50">
        <v>0</v>
      </c>
      <c r="D113" s="50">
        <v>0.25</v>
      </c>
      <c r="E113" s="55"/>
      <c r="F113" s="63"/>
      <c r="G113" s="63"/>
      <c r="H113" s="55"/>
      <c r="I113" s="58"/>
      <c r="J113" s="11">
        <f>SUM(E113:I113)</f>
        <v>0</v>
      </c>
      <c r="K113" s="16">
        <f t="shared" si="11"/>
        <v>0</v>
      </c>
      <c r="L113" s="16">
        <f t="shared" si="11"/>
        <v>0</v>
      </c>
      <c r="M113" s="16">
        <f t="shared" si="11"/>
        <v>0</v>
      </c>
      <c r="N113" s="16">
        <f t="shared" si="11"/>
        <v>0</v>
      </c>
      <c r="O113" s="16">
        <f t="shared" si="11"/>
        <v>0</v>
      </c>
      <c r="P113" s="13">
        <f>SUM(K113:O113)</f>
        <v>0</v>
      </c>
      <c r="Q113" s="33">
        <f t="shared" si="12"/>
        <v>0</v>
      </c>
      <c r="R113" s="33">
        <f t="shared" si="12"/>
        <v>0</v>
      </c>
      <c r="S113" s="33">
        <f t="shared" si="12"/>
        <v>0</v>
      </c>
      <c r="T113" s="33">
        <f t="shared" si="12"/>
        <v>0</v>
      </c>
      <c r="U113" s="33">
        <f t="shared" si="12"/>
        <v>0</v>
      </c>
      <c r="V113" s="42">
        <f>SUM(Q113:U113)</f>
        <v>0</v>
      </c>
    </row>
  </sheetData>
  <sheetProtection password="C65C" sheet="1" objects="1" scenarios="1"/>
  <protectedRanges>
    <protectedRange password="C6C6" sqref="I6:I113" name="ID_1_1"/>
    <protectedRange algorithmName="SHA-512" hashValue="wGvi4sIMQ+cXcEtGkotcBnAEKj7SVXqCvAFIau2BRHuhAh+pVjT3d6pdQ8/sXIdXz/i01MitJSrIPddEWAPj5w==" saltValue="qERVUFqbsVobLQUOAni2Pg==" spinCount="100000" sqref="G6:G113" name="CH_1_1"/>
    <protectedRange password="8FC7" sqref="F6:F113" name="LP_1_1"/>
    <protectedRange algorithmName="SHA-512" hashValue="1yb8GKSid8CasPYGT6LiMIno1MKWwrJCezlcqFcz01garwkLeIVZrpZ+DRR1yWzi1oY+DDkWuqEueaeYfQfWtg==" saltValue="7ktNIGwY7IKj94P7IU7sTQ==" spinCount="100000" sqref="E6:E113" name="SA_1_1"/>
    <protectedRange sqref="H6:H113" name="LO_1_1_2"/>
  </protectedRanges>
  <mergeCells count="12">
    <mergeCell ref="B1:D2"/>
    <mergeCell ref="E1:J1"/>
    <mergeCell ref="Q1:S1"/>
    <mergeCell ref="T1:V1"/>
    <mergeCell ref="E2:J2"/>
    <mergeCell ref="K2:P2"/>
    <mergeCell ref="Q2:V2"/>
    <mergeCell ref="B3:C3"/>
    <mergeCell ref="E3:I3"/>
    <mergeCell ref="K3:O3"/>
    <mergeCell ref="Q3:U3"/>
    <mergeCell ref="C4:D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M21" sqref="M21"/>
    </sheetView>
  </sheetViews>
  <sheetFormatPr baseColWidth="10" defaultRowHeight="15" x14ac:dyDescent="0.25"/>
  <cols>
    <col min="1" max="1" width="27.42578125" style="10" bestFit="1" customWidth="1"/>
    <col min="2" max="2" width="6.5703125" style="10" bestFit="1" customWidth="1"/>
    <col min="3" max="3" width="5.28515625" style="10" bestFit="1" customWidth="1"/>
    <col min="4" max="4" width="5.85546875" style="10" bestFit="1" customWidth="1"/>
    <col min="5" max="5" width="7" style="10" bestFit="1" customWidth="1"/>
    <col min="6" max="6" width="6.42578125" style="10" bestFit="1" customWidth="1"/>
    <col min="7" max="7" width="6.7109375" style="10" bestFit="1" customWidth="1"/>
    <col min="8" max="9" width="6.7109375" style="10" customWidth="1"/>
    <col min="10" max="10" width="8.7109375" style="10" bestFit="1" customWidth="1"/>
  </cols>
  <sheetData>
    <row r="1" spans="1:10" x14ac:dyDescent="0.25">
      <c r="A1" s="22"/>
      <c r="B1" s="96" t="s">
        <v>20</v>
      </c>
      <c r="C1" s="96"/>
      <c r="D1" s="96"/>
      <c r="E1" s="92" t="s">
        <v>12</v>
      </c>
      <c r="F1" s="92"/>
      <c r="G1" s="92"/>
      <c r="H1" s="100"/>
      <c r="I1" s="101"/>
      <c r="J1" s="102"/>
    </row>
    <row r="2" spans="1:10" x14ac:dyDescent="0.25">
      <c r="A2" s="23"/>
      <c r="B2" s="96"/>
      <c r="C2" s="96"/>
      <c r="D2" s="96"/>
      <c r="E2" s="96" t="s">
        <v>19</v>
      </c>
      <c r="F2" s="96"/>
      <c r="G2" s="96"/>
      <c r="H2" s="96"/>
      <c r="I2" s="96"/>
      <c r="J2" s="96"/>
    </row>
    <row r="3" spans="1:10" x14ac:dyDescent="0.25">
      <c r="A3" s="23"/>
      <c r="B3" s="96" t="s">
        <v>21</v>
      </c>
      <c r="C3" s="96"/>
      <c r="D3" s="24">
        <v>0.02</v>
      </c>
      <c r="E3" s="97" t="s">
        <v>16</v>
      </c>
      <c r="F3" s="98"/>
      <c r="G3" s="98"/>
      <c r="H3" s="98"/>
      <c r="I3" s="99"/>
      <c r="J3" s="75" t="s">
        <v>15</v>
      </c>
    </row>
    <row r="4" spans="1:10" x14ac:dyDescent="0.25">
      <c r="A4" s="23"/>
      <c r="B4" s="21"/>
      <c r="C4" s="93" t="s">
        <v>9</v>
      </c>
      <c r="D4" s="93"/>
      <c r="E4" s="73">
        <f>SUM(E6:E187)</f>
        <v>660.25</v>
      </c>
      <c r="F4" s="73">
        <f>SUM(F6:F187)</f>
        <v>204</v>
      </c>
      <c r="G4" s="73">
        <f>SUM(G6:G187)</f>
        <v>620.25</v>
      </c>
      <c r="H4" s="73">
        <f>SUM(H6:H187)</f>
        <v>664</v>
      </c>
      <c r="I4" s="73">
        <f>SUM(I6:I187)</f>
        <v>503.5</v>
      </c>
      <c r="J4" s="74">
        <f>SUM(E4:I4)</f>
        <v>2652</v>
      </c>
    </row>
    <row r="5" spans="1:10" x14ac:dyDescent="0.25">
      <c r="A5" s="9" t="s">
        <v>6</v>
      </c>
      <c r="B5" s="76" t="s">
        <v>3</v>
      </c>
      <c r="C5" s="14" t="s">
        <v>8</v>
      </c>
      <c r="D5" s="14" t="s">
        <v>7</v>
      </c>
      <c r="E5" s="14" t="s">
        <v>32</v>
      </c>
      <c r="F5" s="14" t="s">
        <v>33</v>
      </c>
      <c r="G5" s="14" t="s">
        <v>34</v>
      </c>
      <c r="H5" s="14" t="s">
        <v>35</v>
      </c>
      <c r="I5" s="14" t="s">
        <v>36</v>
      </c>
      <c r="J5" s="75" t="s">
        <v>4</v>
      </c>
    </row>
    <row r="6" spans="1:10" x14ac:dyDescent="0.25">
      <c r="A6" s="48" t="s">
        <v>37</v>
      </c>
      <c r="B6" s="49">
        <v>99</v>
      </c>
      <c r="C6" s="50">
        <v>0</v>
      </c>
      <c r="D6" s="50">
        <v>0.25</v>
      </c>
      <c r="E6" s="33">
        <v>0</v>
      </c>
      <c r="F6" s="33">
        <v>0</v>
      </c>
      <c r="G6" s="33">
        <v>13</v>
      </c>
      <c r="H6" s="33">
        <v>25</v>
      </c>
      <c r="I6" s="33">
        <v>25</v>
      </c>
      <c r="J6" s="42">
        <v>63</v>
      </c>
    </row>
    <row r="7" spans="1:10" x14ac:dyDescent="0.25">
      <c r="A7" s="48" t="s">
        <v>38</v>
      </c>
      <c r="B7" s="49">
        <v>115</v>
      </c>
      <c r="C7" s="50">
        <v>0</v>
      </c>
      <c r="D7" s="50">
        <v>0.25</v>
      </c>
      <c r="E7" s="33">
        <v>6</v>
      </c>
      <c r="F7" s="33">
        <v>0</v>
      </c>
      <c r="G7" s="33">
        <v>6</v>
      </c>
      <c r="H7" s="33">
        <v>13</v>
      </c>
      <c r="I7" s="33">
        <v>25</v>
      </c>
      <c r="J7" s="42">
        <v>50</v>
      </c>
    </row>
    <row r="8" spans="1:10" x14ac:dyDescent="0.25">
      <c r="A8" s="48" t="s">
        <v>39</v>
      </c>
      <c r="B8" s="49">
        <v>132</v>
      </c>
      <c r="C8" s="50">
        <v>0</v>
      </c>
      <c r="D8" s="50">
        <v>0.25</v>
      </c>
      <c r="E8" s="33">
        <v>6</v>
      </c>
      <c r="F8" s="33">
        <v>6</v>
      </c>
      <c r="G8" s="33">
        <v>6</v>
      </c>
      <c r="H8" s="33">
        <v>25</v>
      </c>
      <c r="I8" s="33">
        <v>25</v>
      </c>
      <c r="J8" s="42">
        <v>68</v>
      </c>
    </row>
    <row r="9" spans="1:10" x14ac:dyDescent="0.25">
      <c r="A9" s="48" t="s">
        <v>41</v>
      </c>
      <c r="B9" s="49">
        <v>79.900000000000006</v>
      </c>
      <c r="C9" s="50">
        <v>0</v>
      </c>
      <c r="D9" s="50">
        <v>0.25</v>
      </c>
      <c r="E9" s="33">
        <v>0</v>
      </c>
      <c r="F9" s="33">
        <v>0</v>
      </c>
      <c r="G9" s="33">
        <v>7</v>
      </c>
      <c r="H9" s="33">
        <v>13</v>
      </c>
      <c r="I9" s="33">
        <v>0</v>
      </c>
      <c r="J9" s="42">
        <v>19</v>
      </c>
    </row>
    <row r="10" spans="1:10" x14ac:dyDescent="0.25">
      <c r="A10" s="48" t="s">
        <v>42</v>
      </c>
      <c r="B10" s="49">
        <v>106.5</v>
      </c>
      <c r="C10" s="50">
        <v>0</v>
      </c>
      <c r="D10" s="50">
        <v>0.25</v>
      </c>
      <c r="E10" s="33">
        <v>5</v>
      </c>
      <c r="F10" s="33">
        <v>0</v>
      </c>
      <c r="G10" s="33">
        <v>0</v>
      </c>
      <c r="H10" s="33">
        <v>0</v>
      </c>
      <c r="I10" s="33">
        <v>0</v>
      </c>
      <c r="J10" s="42">
        <v>5</v>
      </c>
    </row>
    <row r="11" spans="1:10" x14ac:dyDescent="0.25">
      <c r="A11" s="48" t="s">
        <v>44</v>
      </c>
      <c r="B11" s="49">
        <v>70</v>
      </c>
      <c r="C11" s="50">
        <v>0</v>
      </c>
      <c r="D11" s="50">
        <v>0.25</v>
      </c>
      <c r="E11" s="33">
        <v>6.25</v>
      </c>
      <c r="F11" s="33">
        <v>0</v>
      </c>
      <c r="G11" s="33">
        <v>6.25</v>
      </c>
      <c r="H11" s="33">
        <v>0</v>
      </c>
      <c r="I11" s="33">
        <v>12.5</v>
      </c>
      <c r="J11" s="42">
        <v>25</v>
      </c>
    </row>
    <row r="12" spans="1:10" x14ac:dyDescent="0.25">
      <c r="A12" s="48" t="s">
        <v>45</v>
      </c>
      <c r="B12" s="49">
        <v>44.2</v>
      </c>
      <c r="C12" s="50">
        <v>0</v>
      </c>
      <c r="D12" s="50">
        <v>0.25</v>
      </c>
      <c r="E12" s="33">
        <v>0</v>
      </c>
      <c r="F12" s="33">
        <v>0</v>
      </c>
      <c r="G12" s="33">
        <v>0</v>
      </c>
      <c r="H12" s="33">
        <v>0</v>
      </c>
      <c r="I12" s="33">
        <v>15</v>
      </c>
      <c r="J12" s="42">
        <v>15</v>
      </c>
    </row>
    <row r="13" spans="1:10" x14ac:dyDescent="0.25">
      <c r="A13" s="48" t="s">
        <v>48</v>
      </c>
      <c r="B13" s="49">
        <v>65</v>
      </c>
      <c r="C13" s="50">
        <v>0</v>
      </c>
      <c r="D13" s="50">
        <v>0.25</v>
      </c>
      <c r="E13" s="39">
        <v>0</v>
      </c>
      <c r="F13" s="39">
        <v>0</v>
      </c>
      <c r="G13" s="39">
        <v>0</v>
      </c>
      <c r="H13" s="39">
        <v>12</v>
      </c>
      <c r="I13" s="39">
        <v>13</v>
      </c>
      <c r="J13" s="42">
        <v>25</v>
      </c>
    </row>
    <row r="14" spans="1:10" x14ac:dyDescent="0.25">
      <c r="A14" s="48" t="s">
        <v>51</v>
      </c>
      <c r="B14" s="49">
        <v>17</v>
      </c>
      <c r="C14" s="50">
        <v>0</v>
      </c>
      <c r="D14" s="50">
        <v>0.25</v>
      </c>
      <c r="E14" s="39">
        <v>25</v>
      </c>
      <c r="F14" s="39">
        <v>5</v>
      </c>
      <c r="G14" s="39">
        <v>0</v>
      </c>
      <c r="H14" s="39">
        <v>0</v>
      </c>
      <c r="I14" s="39">
        <v>0</v>
      </c>
      <c r="J14" s="42">
        <v>30</v>
      </c>
    </row>
    <row r="15" spans="1:10" x14ac:dyDescent="0.25">
      <c r="A15" s="48" t="s">
        <v>52</v>
      </c>
      <c r="B15" s="49">
        <v>30.5</v>
      </c>
      <c r="C15" s="50">
        <v>0</v>
      </c>
      <c r="D15" s="50">
        <v>0.25</v>
      </c>
      <c r="E15" s="39">
        <v>18</v>
      </c>
      <c r="F15" s="39">
        <v>0</v>
      </c>
      <c r="G15" s="39">
        <v>0</v>
      </c>
      <c r="H15" s="39">
        <v>0</v>
      </c>
      <c r="I15" s="39">
        <v>12</v>
      </c>
      <c r="J15" s="42">
        <v>30</v>
      </c>
    </row>
    <row r="16" spans="1:10" x14ac:dyDescent="0.25">
      <c r="A16" s="48" t="s">
        <v>53</v>
      </c>
      <c r="B16" s="49">
        <v>29.6</v>
      </c>
      <c r="C16" s="50">
        <v>0</v>
      </c>
      <c r="D16" s="50">
        <v>0.25</v>
      </c>
      <c r="E16" s="39">
        <v>25</v>
      </c>
      <c r="F16" s="39">
        <v>0</v>
      </c>
      <c r="G16" s="39">
        <v>0</v>
      </c>
      <c r="H16" s="39">
        <v>0</v>
      </c>
      <c r="I16" s="39">
        <v>0</v>
      </c>
      <c r="J16" s="42">
        <v>25</v>
      </c>
    </row>
    <row r="17" spans="1:10" x14ac:dyDescent="0.25">
      <c r="A17" s="48" t="s">
        <v>60</v>
      </c>
      <c r="B17" s="49">
        <v>30</v>
      </c>
      <c r="C17" s="50">
        <v>0</v>
      </c>
      <c r="D17" s="50">
        <v>0.25</v>
      </c>
      <c r="E17" s="39">
        <v>12</v>
      </c>
      <c r="F17" s="39">
        <v>10</v>
      </c>
      <c r="G17" s="39">
        <v>20</v>
      </c>
      <c r="H17" s="39">
        <v>13</v>
      </c>
      <c r="I17" s="39">
        <v>13</v>
      </c>
      <c r="J17" s="42">
        <v>68</v>
      </c>
    </row>
    <row r="18" spans="1:10" x14ac:dyDescent="0.25">
      <c r="A18" s="48" t="s">
        <v>62</v>
      </c>
      <c r="B18" s="49">
        <v>33</v>
      </c>
      <c r="C18" s="50">
        <v>0</v>
      </c>
      <c r="D18" s="50">
        <v>0.25</v>
      </c>
      <c r="E18" s="39">
        <v>12</v>
      </c>
      <c r="F18" s="39">
        <v>10</v>
      </c>
      <c r="G18" s="39">
        <v>25</v>
      </c>
      <c r="H18" s="39">
        <v>0</v>
      </c>
      <c r="I18" s="39">
        <v>13</v>
      </c>
      <c r="J18" s="42">
        <v>60</v>
      </c>
    </row>
    <row r="19" spans="1:10" x14ac:dyDescent="0.25">
      <c r="A19" s="48" t="s">
        <v>63</v>
      </c>
      <c r="B19" s="49">
        <v>86.3</v>
      </c>
      <c r="C19" s="50">
        <v>0</v>
      </c>
      <c r="D19" s="50">
        <v>0.25</v>
      </c>
      <c r="E19" s="39">
        <v>7</v>
      </c>
      <c r="F19" s="39">
        <v>0</v>
      </c>
      <c r="G19" s="39">
        <v>0</v>
      </c>
      <c r="H19" s="39">
        <v>0</v>
      </c>
      <c r="I19" s="39">
        <v>13</v>
      </c>
      <c r="J19" s="42">
        <v>20</v>
      </c>
    </row>
    <row r="20" spans="1:10" x14ac:dyDescent="0.25">
      <c r="A20" s="48" t="s">
        <v>64</v>
      </c>
      <c r="B20" s="49">
        <v>147</v>
      </c>
      <c r="C20" s="50">
        <v>0</v>
      </c>
      <c r="D20" s="50">
        <v>0.25</v>
      </c>
      <c r="E20" s="39">
        <v>0</v>
      </c>
      <c r="F20" s="39">
        <v>0</v>
      </c>
      <c r="G20" s="39">
        <v>0</v>
      </c>
      <c r="H20" s="39">
        <v>0</v>
      </c>
      <c r="I20" s="39">
        <v>5</v>
      </c>
      <c r="J20" s="42">
        <v>5</v>
      </c>
    </row>
    <row r="21" spans="1:10" x14ac:dyDescent="0.25">
      <c r="A21" s="48" t="s">
        <v>65</v>
      </c>
      <c r="B21" s="49">
        <v>47</v>
      </c>
      <c r="C21" s="50">
        <v>0</v>
      </c>
      <c r="D21" s="50">
        <v>0.25</v>
      </c>
      <c r="E21" s="39">
        <v>0</v>
      </c>
      <c r="F21" s="39">
        <v>0</v>
      </c>
      <c r="G21" s="39">
        <v>7</v>
      </c>
      <c r="H21" s="39">
        <v>25</v>
      </c>
      <c r="I21" s="39">
        <v>13</v>
      </c>
      <c r="J21" s="42">
        <v>45</v>
      </c>
    </row>
    <row r="22" spans="1:10" x14ac:dyDescent="0.25">
      <c r="A22" s="48" t="s">
        <v>66</v>
      </c>
      <c r="B22" s="49">
        <v>26</v>
      </c>
      <c r="C22" s="50">
        <v>0</v>
      </c>
      <c r="D22" s="50">
        <v>0.25</v>
      </c>
      <c r="E22" s="39">
        <v>25</v>
      </c>
      <c r="F22" s="39">
        <v>0</v>
      </c>
      <c r="G22" s="39">
        <v>13</v>
      </c>
      <c r="H22" s="39">
        <v>12</v>
      </c>
      <c r="I22" s="39">
        <v>13</v>
      </c>
      <c r="J22" s="42">
        <v>63</v>
      </c>
    </row>
    <row r="23" spans="1:10" x14ac:dyDescent="0.25">
      <c r="A23" s="48" t="s">
        <v>67</v>
      </c>
      <c r="B23" s="49">
        <v>22</v>
      </c>
      <c r="C23" s="50">
        <v>0</v>
      </c>
      <c r="D23" s="50">
        <v>0.25</v>
      </c>
      <c r="E23" s="39">
        <v>40</v>
      </c>
      <c r="F23" s="39">
        <v>30</v>
      </c>
      <c r="G23" s="39">
        <v>40</v>
      </c>
      <c r="H23" s="39">
        <v>37</v>
      </c>
      <c r="I23" s="39">
        <v>13</v>
      </c>
      <c r="J23" s="42">
        <v>160</v>
      </c>
    </row>
    <row r="24" spans="1:10" x14ac:dyDescent="0.25">
      <c r="A24" s="48" t="s">
        <v>68</v>
      </c>
      <c r="B24" s="49">
        <v>32</v>
      </c>
      <c r="C24" s="50">
        <v>0</v>
      </c>
      <c r="D24" s="50">
        <v>0.25</v>
      </c>
      <c r="E24" s="39">
        <v>20</v>
      </c>
      <c r="F24" s="39">
        <v>5</v>
      </c>
      <c r="G24" s="39">
        <v>25</v>
      </c>
      <c r="H24" s="39">
        <v>25</v>
      </c>
      <c r="I24" s="39">
        <v>25</v>
      </c>
      <c r="J24" s="42">
        <v>100</v>
      </c>
    </row>
    <row r="25" spans="1:10" x14ac:dyDescent="0.25">
      <c r="A25" s="48" t="s">
        <v>69</v>
      </c>
      <c r="B25" s="49">
        <v>61</v>
      </c>
      <c r="C25" s="50">
        <v>0</v>
      </c>
      <c r="D25" s="50">
        <v>0.25</v>
      </c>
      <c r="E25" s="39">
        <v>0</v>
      </c>
      <c r="F25" s="39">
        <v>0</v>
      </c>
      <c r="G25" s="39">
        <v>5</v>
      </c>
      <c r="H25" s="39">
        <v>12</v>
      </c>
      <c r="I25" s="39">
        <v>13</v>
      </c>
      <c r="J25" s="42">
        <v>30</v>
      </c>
    </row>
    <row r="26" spans="1:10" x14ac:dyDescent="0.25">
      <c r="A26" s="48" t="s">
        <v>71</v>
      </c>
      <c r="B26" s="49">
        <v>32.4</v>
      </c>
      <c r="C26" s="50">
        <v>0</v>
      </c>
      <c r="D26" s="50">
        <v>0.25</v>
      </c>
      <c r="E26" s="39">
        <v>25</v>
      </c>
      <c r="F26" s="39">
        <v>20</v>
      </c>
      <c r="G26" s="39">
        <v>12</v>
      </c>
      <c r="H26" s="39">
        <v>36</v>
      </c>
      <c r="I26" s="39">
        <v>12</v>
      </c>
      <c r="J26" s="42">
        <v>105</v>
      </c>
    </row>
    <row r="27" spans="1:10" x14ac:dyDescent="0.25">
      <c r="A27" s="48" t="s">
        <v>72</v>
      </c>
      <c r="B27" s="49">
        <v>15</v>
      </c>
      <c r="C27" s="50">
        <v>0</v>
      </c>
      <c r="D27" s="50">
        <v>0.25</v>
      </c>
      <c r="E27" s="39">
        <v>7</v>
      </c>
      <c r="F27" s="39">
        <v>0</v>
      </c>
      <c r="G27" s="39">
        <v>0</v>
      </c>
      <c r="H27" s="39">
        <v>0</v>
      </c>
      <c r="I27" s="39">
        <v>8</v>
      </c>
      <c r="J27" s="42">
        <v>15</v>
      </c>
    </row>
    <row r="28" spans="1:10" x14ac:dyDescent="0.25">
      <c r="A28" s="48" t="s">
        <v>73</v>
      </c>
      <c r="B28" s="49">
        <v>49.5</v>
      </c>
      <c r="C28" s="50">
        <v>0</v>
      </c>
      <c r="D28" s="50">
        <v>0.25</v>
      </c>
      <c r="E28" s="33">
        <v>25</v>
      </c>
      <c r="F28" s="33">
        <v>0</v>
      </c>
      <c r="G28" s="33">
        <v>13</v>
      </c>
      <c r="H28" s="33">
        <v>12</v>
      </c>
      <c r="I28" s="33">
        <v>0</v>
      </c>
      <c r="J28" s="42">
        <v>50</v>
      </c>
    </row>
    <row r="29" spans="1:10" x14ac:dyDescent="0.25">
      <c r="A29" s="48" t="s">
        <v>75</v>
      </c>
      <c r="B29" s="49">
        <v>69.5</v>
      </c>
      <c r="C29" s="50">
        <v>0</v>
      </c>
      <c r="D29" s="50">
        <v>0.25</v>
      </c>
      <c r="E29" s="33">
        <v>15</v>
      </c>
      <c r="F29" s="33">
        <v>0</v>
      </c>
      <c r="G29" s="33">
        <v>0</v>
      </c>
      <c r="H29" s="33">
        <v>0</v>
      </c>
      <c r="I29" s="33">
        <v>0</v>
      </c>
      <c r="J29" s="42">
        <v>15</v>
      </c>
    </row>
    <row r="30" spans="1:10" x14ac:dyDescent="0.25">
      <c r="A30" s="48" t="s">
        <v>76</v>
      </c>
      <c r="B30" s="49">
        <v>34</v>
      </c>
      <c r="C30" s="50">
        <v>0</v>
      </c>
      <c r="D30" s="50">
        <v>0.25</v>
      </c>
      <c r="E30" s="33">
        <v>12</v>
      </c>
      <c r="F30" s="33">
        <v>0</v>
      </c>
      <c r="G30" s="33">
        <v>13</v>
      </c>
      <c r="H30" s="33">
        <v>50</v>
      </c>
      <c r="I30" s="33">
        <v>0</v>
      </c>
      <c r="J30" s="42">
        <v>75</v>
      </c>
    </row>
    <row r="31" spans="1:10" x14ac:dyDescent="0.25">
      <c r="A31" s="48" t="s">
        <v>77</v>
      </c>
      <c r="B31" s="49">
        <v>18</v>
      </c>
      <c r="C31" s="50">
        <v>0</v>
      </c>
      <c r="D31" s="50">
        <v>0.25</v>
      </c>
      <c r="E31" s="33">
        <v>0</v>
      </c>
      <c r="F31" s="33">
        <v>0</v>
      </c>
      <c r="G31" s="33">
        <v>15</v>
      </c>
      <c r="H31" s="33">
        <v>25</v>
      </c>
      <c r="I31" s="33">
        <v>0</v>
      </c>
      <c r="J31" s="42">
        <v>40</v>
      </c>
    </row>
    <row r="32" spans="1:10" x14ac:dyDescent="0.25">
      <c r="A32" s="48" t="s">
        <v>79</v>
      </c>
      <c r="B32" s="49">
        <v>39.799999999999997</v>
      </c>
      <c r="C32" s="50">
        <v>0</v>
      </c>
      <c r="D32" s="50">
        <v>0.25</v>
      </c>
      <c r="E32" s="33">
        <v>13</v>
      </c>
      <c r="F32" s="33">
        <v>0</v>
      </c>
      <c r="G32" s="33">
        <v>6</v>
      </c>
      <c r="H32" s="33">
        <v>13</v>
      </c>
      <c r="I32" s="33">
        <v>13</v>
      </c>
      <c r="J32" s="42">
        <v>45</v>
      </c>
    </row>
    <row r="33" spans="1:10" x14ac:dyDescent="0.25">
      <c r="A33" s="48" t="s">
        <v>80</v>
      </c>
      <c r="B33" s="49">
        <v>31.8</v>
      </c>
      <c r="C33" s="50">
        <v>0</v>
      </c>
      <c r="D33" s="50">
        <v>0.25</v>
      </c>
      <c r="E33" s="33">
        <v>0</v>
      </c>
      <c r="F33" s="33">
        <v>0</v>
      </c>
      <c r="G33" s="33">
        <v>5</v>
      </c>
      <c r="H33" s="33">
        <v>0</v>
      </c>
      <c r="I33" s="33">
        <v>0</v>
      </c>
      <c r="J33" s="42">
        <v>5</v>
      </c>
    </row>
    <row r="34" spans="1:10" x14ac:dyDescent="0.25">
      <c r="A34" s="48" t="s">
        <v>83</v>
      </c>
      <c r="B34" s="49">
        <v>20.3</v>
      </c>
      <c r="C34" s="50">
        <v>0</v>
      </c>
      <c r="D34" s="50">
        <v>0.25</v>
      </c>
      <c r="E34" s="33">
        <v>0</v>
      </c>
      <c r="F34" s="33">
        <v>0</v>
      </c>
      <c r="G34" s="33">
        <v>0</v>
      </c>
      <c r="H34" s="33">
        <v>50</v>
      </c>
      <c r="I34" s="33">
        <v>0</v>
      </c>
      <c r="J34" s="42">
        <v>50</v>
      </c>
    </row>
    <row r="35" spans="1:10" x14ac:dyDescent="0.25">
      <c r="A35" s="48" t="s">
        <v>94</v>
      </c>
      <c r="B35" s="49">
        <v>13</v>
      </c>
      <c r="C35" s="50">
        <v>0</v>
      </c>
      <c r="D35" s="50">
        <v>0.25</v>
      </c>
      <c r="E35" s="39">
        <v>0</v>
      </c>
      <c r="F35" s="39">
        <v>0</v>
      </c>
      <c r="G35" s="39">
        <v>8</v>
      </c>
      <c r="H35" s="39">
        <v>0</v>
      </c>
      <c r="I35" s="39">
        <v>0</v>
      </c>
      <c r="J35" s="42">
        <v>8</v>
      </c>
    </row>
    <row r="36" spans="1:10" x14ac:dyDescent="0.25">
      <c r="A36" s="48" t="s">
        <v>95</v>
      </c>
      <c r="B36" s="49">
        <v>22</v>
      </c>
      <c r="C36" s="50">
        <v>0</v>
      </c>
      <c r="D36" s="50">
        <v>0.25</v>
      </c>
      <c r="E36" s="39">
        <v>37</v>
      </c>
      <c r="F36" s="39">
        <v>0</v>
      </c>
      <c r="G36" s="39">
        <v>15</v>
      </c>
      <c r="H36" s="39">
        <v>0</v>
      </c>
      <c r="I36" s="39">
        <v>15</v>
      </c>
      <c r="J36" s="42">
        <v>67</v>
      </c>
    </row>
    <row r="37" spans="1:10" x14ac:dyDescent="0.25">
      <c r="A37" s="48" t="s">
        <v>96</v>
      </c>
      <c r="B37" s="49">
        <v>30</v>
      </c>
      <c r="C37" s="50">
        <v>0</v>
      </c>
      <c r="D37" s="50">
        <v>0.25</v>
      </c>
      <c r="E37" s="39">
        <v>27</v>
      </c>
      <c r="F37" s="39">
        <v>0</v>
      </c>
      <c r="G37" s="39">
        <v>0</v>
      </c>
      <c r="H37" s="39">
        <v>0</v>
      </c>
      <c r="I37" s="39">
        <v>0</v>
      </c>
      <c r="J37" s="42">
        <v>27</v>
      </c>
    </row>
    <row r="38" spans="1:10" x14ac:dyDescent="0.25">
      <c r="A38" s="48" t="s">
        <v>97</v>
      </c>
      <c r="B38" s="49">
        <v>22</v>
      </c>
      <c r="C38" s="50">
        <v>0</v>
      </c>
      <c r="D38" s="50">
        <v>0.25</v>
      </c>
      <c r="E38" s="39">
        <v>35</v>
      </c>
      <c r="F38" s="39">
        <v>20</v>
      </c>
      <c r="G38" s="39">
        <v>25</v>
      </c>
      <c r="H38" s="39">
        <v>13</v>
      </c>
      <c r="I38" s="39">
        <v>0</v>
      </c>
      <c r="J38" s="42">
        <v>93</v>
      </c>
    </row>
    <row r="39" spans="1:10" x14ac:dyDescent="0.25">
      <c r="A39" s="48" t="s">
        <v>98</v>
      </c>
      <c r="B39" s="49">
        <v>40</v>
      </c>
      <c r="C39" s="50">
        <v>0</v>
      </c>
      <c r="D39" s="50">
        <v>0.25</v>
      </c>
      <c r="E39" s="39">
        <v>35</v>
      </c>
      <c r="F39" s="39">
        <v>20</v>
      </c>
      <c r="G39" s="39">
        <v>40</v>
      </c>
      <c r="H39" s="39">
        <v>50</v>
      </c>
      <c r="I39" s="39">
        <v>15</v>
      </c>
      <c r="J39" s="42">
        <v>160</v>
      </c>
    </row>
    <row r="40" spans="1:10" x14ac:dyDescent="0.25">
      <c r="A40" s="48" t="s">
        <v>100</v>
      </c>
      <c r="B40" s="49">
        <v>29</v>
      </c>
      <c r="C40" s="50">
        <v>0</v>
      </c>
      <c r="D40" s="50">
        <v>0.25</v>
      </c>
      <c r="E40" s="33">
        <v>30</v>
      </c>
      <c r="F40" s="33">
        <v>20</v>
      </c>
      <c r="G40" s="33">
        <v>25</v>
      </c>
      <c r="H40" s="33">
        <v>50</v>
      </c>
      <c r="I40" s="33">
        <v>15</v>
      </c>
      <c r="J40" s="42">
        <v>140</v>
      </c>
    </row>
    <row r="41" spans="1:10" x14ac:dyDescent="0.25">
      <c r="A41" s="48" t="s">
        <v>102</v>
      </c>
      <c r="B41" s="49">
        <v>29.6</v>
      </c>
      <c r="C41" s="50">
        <v>0</v>
      </c>
      <c r="D41" s="50">
        <v>0.25</v>
      </c>
      <c r="E41" s="33">
        <v>12</v>
      </c>
      <c r="F41" s="33">
        <v>0</v>
      </c>
      <c r="G41" s="33">
        <v>13</v>
      </c>
      <c r="H41" s="33">
        <v>12</v>
      </c>
      <c r="I41" s="33">
        <v>13</v>
      </c>
      <c r="J41" s="42">
        <v>50</v>
      </c>
    </row>
    <row r="42" spans="1:10" x14ac:dyDescent="0.25">
      <c r="A42" s="48" t="s">
        <v>103</v>
      </c>
      <c r="B42" s="49">
        <v>15.2</v>
      </c>
      <c r="C42" s="50">
        <v>0</v>
      </c>
      <c r="D42" s="50">
        <v>0.25</v>
      </c>
      <c r="E42" s="33">
        <v>25</v>
      </c>
      <c r="F42" s="33">
        <v>10</v>
      </c>
      <c r="G42" s="33">
        <v>39</v>
      </c>
      <c r="H42" s="33">
        <v>15</v>
      </c>
      <c r="I42" s="33">
        <v>15</v>
      </c>
      <c r="J42" s="42">
        <v>104</v>
      </c>
    </row>
    <row r="43" spans="1:10" x14ac:dyDescent="0.25">
      <c r="A43" s="48" t="s">
        <v>104</v>
      </c>
      <c r="B43" s="49">
        <v>12.1</v>
      </c>
      <c r="C43" s="50">
        <v>0</v>
      </c>
      <c r="D43" s="50">
        <v>0.25</v>
      </c>
      <c r="E43" s="33">
        <v>25</v>
      </c>
      <c r="F43" s="33">
        <v>15</v>
      </c>
      <c r="G43" s="33">
        <v>50</v>
      </c>
      <c r="H43" s="33">
        <v>15</v>
      </c>
      <c r="I43" s="33">
        <v>15</v>
      </c>
      <c r="J43" s="42">
        <v>120</v>
      </c>
    </row>
    <row r="44" spans="1:10" x14ac:dyDescent="0.25">
      <c r="A44" s="48" t="s">
        <v>105</v>
      </c>
      <c r="B44" s="49">
        <v>9.6999999999999993</v>
      </c>
      <c r="C44" s="50">
        <v>0</v>
      </c>
      <c r="D44" s="50">
        <v>0.25</v>
      </c>
      <c r="E44" s="33">
        <v>0</v>
      </c>
      <c r="F44" s="33">
        <v>0</v>
      </c>
      <c r="G44" s="33">
        <v>13</v>
      </c>
      <c r="H44" s="33">
        <v>0</v>
      </c>
      <c r="I44" s="33">
        <v>0</v>
      </c>
      <c r="J44" s="42">
        <v>13</v>
      </c>
    </row>
    <row r="45" spans="1:10" x14ac:dyDescent="0.25">
      <c r="A45" s="48" t="s">
        <v>106</v>
      </c>
      <c r="B45" s="49">
        <v>21</v>
      </c>
      <c r="C45" s="50">
        <v>0</v>
      </c>
      <c r="D45" s="50">
        <v>0.33</v>
      </c>
      <c r="E45" s="33">
        <v>60</v>
      </c>
      <c r="F45" s="33">
        <v>23</v>
      </c>
      <c r="G45" s="33">
        <v>105</v>
      </c>
      <c r="H45" s="33">
        <v>0</v>
      </c>
      <c r="I45" s="33">
        <v>65</v>
      </c>
      <c r="J45" s="42">
        <v>253</v>
      </c>
    </row>
    <row r="46" spans="1:10" x14ac:dyDescent="0.25">
      <c r="A46" s="48" t="s">
        <v>108</v>
      </c>
      <c r="B46" s="49">
        <v>81.400000000000006</v>
      </c>
      <c r="C46" s="50">
        <v>0</v>
      </c>
      <c r="D46" s="50">
        <v>0.25</v>
      </c>
      <c r="E46" s="33">
        <v>0</v>
      </c>
      <c r="F46" s="33">
        <v>0</v>
      </c>
      <c r="G46" s="33">
        <v>6</v>
      </c>
      <c r="H46" s="33">
        <v>0</v>
      </c>
      <c r="I46" s="33">
        <v>14</v>
      </c>
      <c r="J46" s="42">
        <v>20</v>
      </c>
    </row>
    <row r="47" spans="1:10" x14ac:dyDescent="0.25">
      <c r="A47" s="48" t="s">
        <v>109</v>
      </c>
      <c r="B47" s="49">
        <v>22.5</v>
      </c>
      <c r="C47" s="50">
        <v>0</v>
      </c>
      <c r="D47" s="50">
        <v>0.25</v>
      </c>
      <c r="E47" s="33">
        <v>14</v>
      </c>
      <c r="F47" s="33">
        <v>0</v>
      </c>
      <c r="G47" s="33">
        <v>0</v>
      </c>
      <c r="H47" s="33">
        <v>13</v>
      </c>
      <c r="I47" s="33">
        <v>13</v>
      </c>
      <c r="J47" s="42">
        <v>40</v>
      </c>
    </row>
    <row r="48" spans="1:10" x14ac:dyDescent="0.25">
      <c r="A48" s="48" t="s">
        <v>111</v>
      </c>
      <c r="B48" s="49">
        <v>51.5</v>
      </c>
      <c r="C48" s="50">
        <v>0</v>
      </c>
      <c r="D48" s="50">
        <v>0.25</v>
      </c>
      <c r="E48" s="33">
        <v>6</v>
      </c>
      <c r="F48" s="33">
        <v>0</v>
      </c>
      <c r="G48" s="33">
        <v>13</v>
      </c>
      <c r="H48" s="33">
        <v>13</v>
      </c>
      <c r="I48" s="33">
        <v>13</v>
      </c>
      <c r="J48" s="42">
        <v>45</v>
      </c>
    </row>
    <row r="49" spans="1:10" x14ac:dyDescent="0.25">
      <c r="A49" s="48" t="s">
        <v>117</v>
      </c>
      <c r="B49" s="49">
        <v>101</v>
      </c>
      <c r="C49" s="50">
        <v>0</v>
      </c>
      <c r="D49" s="50">
        <v>0.25</v>
      </c>
      <c r="E49" s="33">
        <v>5</v>
      </c>
      <c r="F49" s="33">
        <v>5</v>
      </c>
      <c r="G49" s="33">
        <v>5</v>
      </c>
      <c r="H49" s="33">
        <v>0</v>
      </c>
      <c r="I49" s="33">
        <v>0</v>
      </c>
      <c r="J49" s="42">
        <v>15</v>
      </c>
    </row>
    <row r="50" spans="1:10" x14ac:dyDescent="0.25">
      <c r="A50" s="48" t="s">
        <v>118</v>
      </c>
      <c r="B50" s="49">
        <v>149</v>
      </c>
      <c r="C50" s="50">
        <v>0</v>
      </c>
      <c r="D50" s="50">
        <v>0.25</v>
      </c>
      <c r="E50" s="33">
        <v>5</v>
      </c>
      <c r="F50" s="33">
        <v>0</v>
      </c>
      <c r="G50" s="33">
        <v>0</v>
      </c>
      <c r="H50" s="33">
        <v>15</v>
      </c>
      <c r="I50" s="33">
        <v>0</v>
      </c>
      <c r="J50" s="42">
        <v>20</v>
      </c>
    </row>
    <row r="51" spans="1:10" x14ac:dyDescent="0.25">
      <c r="A51" s="48" t="s">
        <v>120</v>
      </c>
      <c r="B51" s="49">
        <v>34.700000000000003</v>
      </c>
      <c r="C51" s="50">
        <v>0</v>
      </c>
      <c r="D51" s="50">
        <v>0.25</v>
      </c>
      <c r="E51" s="33">
        <v>0</v>
      </c>
      <c r="F51" s="33">
        <v>0</v>
      </c>
      <c r="G51" s="33">
        <v>6</v>
      </c>
      <c r="H51" s="33">
        <v>0</v>
      </c>
      <c r="I51" s="33">
        <v>14</v>
      </c>
      <c r="J51" s="42">
        <v>20</v>
      </c>
    </row>
    <row r="52" spans="1:10" x14ac:dyDescent="0.25">
      <c r="A52" s="48" t="s">
        <v>121</v>
      </c>
      <c r="B52" s="49">
        <v>26.5</v>
      </c>
      <c r="C52" s="50">
        <v>0</v>
      </c>
      <c r="D52" s="50">
        <v>0.25</v>
      </c>
      <c r="E52" s="33">
        <v>25</v>
      </c>
      <c r="F52" s="33">
        <v>5</v>
      </c>
      <c r="G52" s="33">
        <v>15</v>
      </c>
      <c r="H52" s="33">
        <v>55</v>
      </c>
      <c r="I52" s="33">
        <v>15</v>
      </c>
      <c r="J52" s="42">
        <v>115</v>
      </c>
    </row>
    <row r="53" spans="1:10" x14ac:dyDescent="0.25">
      <c r="A53" s="48" t="s">
        <v>124</v>
      </c>
      <c r="B53" s="49">
        <v>20</v>
      </c>
      <c r="C53" s="50">
        <v>0</v>
      </c>
      <c r="D53" s="50">
        <v>0.25</v>
      </c>
      <c r="E53" s="33">
        <v>15</v>
      </c>
      <c r="F53" s="33">
        <v>0</v>
      </c>
      <c r="G53" s="33">
        <v>0</v>
      </c>
      <c r="H53" s="33">
        <v>0</v>
      </c>
      <c r="I53" s="33">
        <v>0</v>
      </c>
      <c r="J53" s="42">
        <v>15</v>
      </c>
    </row>
    <row r="54" spans="1:10" x14ac:dyDescent="0.25">
      <c r="A54" s="48" t="s">
        <v>125</v>
      </c>
      <c r="B54" s="49">
        <v>15.3</v>
      </c>
      <c r="C54" s="50">
        <v>0</v>
      </c>
      <c r="D54" s="50">
        <v>0.25</v>
      </c>
      <c r="E54" s="33">
        <v>0</v>
      </c>
      <c r="F54" s="33">
        <v>0</v>
      </c>
      <c r="G54" s="33">
        <v>0</v>
      </c>
      <c r="H54" s="33">
        <v>15</v>
      </c>
      <c r="I54" s="33">
        <v>0</v>
      </c>
      <c r="J54" s="42">
        <v>15</v>
      </c>
    </row>
    <row r="55" spans="1:10" x14ac:dyDescent="0.25">
      <c r="A55" s="48" t="s">
        <v>129</v>
      </c>
      <c r="B55" s="49">
        <v>39.799999999999997</v>
      </c>
      <c r="C55" s="50">
        <v>0</v>
      </c>
      <c r="D55" s="50">
        <v>0.25</v>
      </c>
      <c r="E55" s="33">
        <v>0</v>
      </c>
      <c r="F55" s="33">
        <v>0</v>
      </c>
      <c r="G55" s="33">
        <v>5</v>
      </c>
      <c r="H55" s="33">
        <v>0</v>
      </c>
      <c r="I55" s="33">
        <v>0</v>
      </c>
      <c r="J55" s="42">
        <v>5</v>
      </c>
    </row>
  </sheetData>
  <sheetProtection password="C65C" sheet="1" objects="1" scenarios="1"/>
  <mergeCells count="7">
    <mergeCell ref="B1:D2"/>
    <mergeCell ref="B3:C3"/>
    <mergeCell ref="C4:D4"/>
    <mergeCell ref="E1:G1"/>
    <mergeCell ref="H1:J1"/>
    <mergeCell ref="E2:J2"/>
    <mergeCell ref="E3:I3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38" sqref="B38"/>
    </sheetView>
  </sheetViews>
  <sheetFormatPr baseColWidth="10" defaultRowHeight="15" x14ac:dyDescent="0.25"/>
  <cols>
    <col min="1" max="1" width="34.140625" customWidth="1"/>
    <col min="2" max="2" width="10.7109375" bestFit="1" customWidth="1"/>
    <col min="3" max="3" width="11.5703125" bestFit="1" customWidth="1"/>
    <col min="4" max="4" width="10.28515625" bestFit="1" customWidth="1"/>
    <col min="5" max="5" width="12.7109375" bestFit="1" customWidth="1"/>
  </cols>
  <sheetData>
    <row r="1" spans="1:5" x14ac:dyDescent="0.25">
      <c r="A1" s="4" t="s">
        <v>6</v>
      </c>
      <c r="B1" s="5" t="s">
        <v>3</v>
      </c>
      <c r="C1" s="4" t="s">
        <v>5</v>
      </c>
      <c r="D1" s="4" t="s">
        <v>10</v>
      </c>
      <c r="E1" s="79" t="s">
        <v>151</v>
      </c>
    </row>
    <row r="2" spans="1:5" ht="12.95" customHeight="1" x14ac:dyDescent="0.25">
      <c r="A2" s="1" t="str">
        <f>DETAIL!A7</f>
        <v>aclav 1g st / 14</v>
      </c>
      <c r="B2" s="2">
        <f>DETAIL!B7</f>
        <v>115</v>
      </c>
      <c r="C2" s="40"/>
      <c r="D2" s="6">
        <v>6</v>
      </c>
      <c r="E2" s="1"/>
    </row>
    <row r="3" spans="1:5" ht="12.95" customHeight="1" x14ac:dyDescent="0.25">
      <c r="A3" s="1" t="str">
        <f>DETAIL!A8</f>
        <v>aclav 1g st / 16</v>
      </c>
      <c r="B3" s="2">
        <f>DETAIL!B8</f>
        <v>132</v>
      </c>
      <c r="C3" s="40"/>
      <c r="D3" s="6">
        <v>6</v>
      </c>
      <c r="E3" s="1"/>
    </row>
    <row r="4" spans="1:5" ht="12.95" customHeight="1" x14ac:dyDescent="0.25">
      <c r="A4" s="1" t="str">
        <f>DETAIL!A10</f>
        <v>aclav 500mg st /16</v>
      </c>
      <c r="B4" s="2">
        <f>DETAIL!B10</f>
        <v>106.5</v>
      </c>
      <c r="C4" s="40"/>
      <c r="D4" s="6">
        <v>5</v>
      </c>
      <c r="E4" s="1"/>
    </row>
    <row r="5" spans="1:5" ht="12.95" customHeight="1" x14ac:dyDescent="0.25">
      <c r="A5" s="1" t="str">
        <f>DETAIL!A11</f>
        <v>aclav sp gm</v>
      </c>
      <c r="B5" s="2">
        <f>DETAIL!B11</f>
        <v>70</v>
      </c>
      <c r="C5" s="40"/>
      <c r="D5" s="6">
        <v>6</v>
      </c>
      <c r="E5" s="1"/>
    </row>
    <row r="6" spans="1:5" ht="12.95" customHeight="1" x14ac:dyDescent="0.25">
      <c r="A6" s="1" t="str">
        <f>DETAIL!A14</f>
        <v>algofene 150 ml</v>
      </c>
      <c r="B6" s="2">
        <f>DETAIL!B14</f>
        <v>17</v>
      </c>
      <c r="C6" s="40"/>
      <c r="D6" s="6">
        <v>25</v>
      </c>
      <c r="E6" s="1"/>
    </row>
    <row r="7" spans="1:5" ht="12.95" customHeight="1" x14ac:dyDescent="0.25">
      <c r="A7" s="1" t="str">
        <f>DETAIL!A15</f>
        <v>argo sirop</v>
      </c>
      <c r="B7" s="2">
        <f>DETAIL!B15</f>
        <v>30.5</v>
      </c>
      <c r="C7" s="40"/>
      <c r="D7" s="6">
        <v>18</v>
      </c>
      <c r="E7" s="1"/>
    </row>
    <row r="8" spans="1:5" ht="12.95" customHeight="1" x14ac:dyDescent="0.25">
      <c r="A8" s="1" t="str">
        <f>DETAIL!A16</f>
        <v>astaph 125mg / 100ml sp</v>
      </c>
      <c r="B8" s="2">
        <f>DETAIL!B16</f>
        <v>29.6</v>
      </c>
      <c r="C8" s="40"/>
      <c r="D8" s="6">
        <v>25</v>
      </c>
      <c r="E8" s="1"/>
    </row>
    <row r="9" spans="1:5" ht="12.95" customHeight="1" x14ac:dyDescent="0.25">
      <c r="A9" s="1" t="str">
        <f>DETAIL!A17</f>
        <v>betastene 0,05% gouttes</v>
      </c>
      <c r="B9" s="2">
        <f>DETAIL!B17</f>
        <v>30</v>
      </c>
      <c r="C9" s="40"/>
      <c r="D9" s="6">
        <v>12</v>
      </c>
      <c r="E9" s="1"/>
    </row>
    <row r="10" spans="1:5" ht="12.95" customHeight="1" x14ac:dyDescent="0.25">
      <c r="A10" s="1" t="str">
        <f>DETAIL!A18</f>
        <v>canaflucan 150mg/1cp</v>
      </c>
      <c r="B10" s="2">
        <f>DETAIL!B18</f>
        <v>33</v>
      </c>
      <c r="C10" s="40"/>
      <c r="D10" s="6">
        <v>12</v>
      </c>
      <c r="E10" s="1"/>
    </row>
    <row r="11" spans="1:5" ht="12.95" customHeight="1" x14ac:dyDescent="0.25">
      <c r="A11" s="1" t="str">
        <f>DETAIL!A19</f>
        <v>canaflucan 150mg/3cp</v>
      </c>
      <c r="B11" s="2">
        <f>DETAIL!B19</f>
        <v>86.3</v>
      </c>
      <c r="C11" s="40"/>
      <c r="D11" s="6">
        <v>7</v>
      </c>
      <c r="E11" s="1"/>
    </row>
    <row r="12" spans="1:5" ht="12.95" customHeight="1" x14ac:dyDescent="0.25">
      <c r="A12" s="1" t="str">
        <f>DETAIL!A22</f>
        <v>clartec sp pm</v>
      </c>
      <c r="B12" s="2">
        <f>DETAIL!B22</f>
        <v>26.5</v>
      </c>
      <c r="C12" s="40"/>
      <c r="D12" s="6">
        <v>25</v>
      </c>
      <c r="E12" s="1"/>
    </row>
    <row r="13" spans="1:5" ht="12.95" customHeight="1" x14ac:dyDescent="0.25">
      <c r="A13" s="1" t="str">
        <f>DETAIL!A23</f>
        <v>clartec/10cp</v>
      </c>
      <c r="B13" s="2">
        <f>DETAIL!B23</f>
        <v>22</v>
      </c>
      <c r="C13" s="40"/>
      <c r="D13" s="6">
        <v>40</v>
      </c>
      <c r="E13" s="1"/>
    </row>
    <row r="14" spans="1:5" ht="12.95" customHeight="1" x14ac:dyDescent="0.25">
      <c r="A14" s="1" t="str">
        <f>DETAIL!A24</f>
        <v>clartec/15cp</v>
      </c>
      <c r="B14" s="2">
        <f>DETAIL!B24</f>
        <v>32</v>
      </c>
      <c r="C14" s="40"/>
      <c r="D14" s="6">
        <v>20</v>
      </c>
      <c r="E14" s="1"/>
    </row>
    <row r="15" spans="1:5" ht="12.95" customHeight="1" x14ac:dyDescent="0.25">
      <c r="A15" s="1" t="str">
        <f>DETAIL!A27</f>
        <v>diclo 75mg/2inj</v>
      </c>
      <c r="B15" s="2">
        <f>DETAIL!B27</f>
        <v>15</v>
      </c>
      <c r="C15" s="40"/>
      <c r="D15" s="6">
        <v>7</v>
      </c>
      <c r="E15" s="1"/>
    </row>
    <row r="16" spans="1:5" ht="12.95" customHeight="1" x14ac:dyDescent="0.25">
      <c r="A16" s="1" t="str">
        <f>DETAIL!A28</f>
        <v>dontomycine 1,5m ui cp</v>
      </c>
      <c r="B16" s="2">
        <f>DETAIL!B28</f>
        <v>49.5</v>
      </c>
      <c r="C16" s="40"/>
      <c r="D16" s="6">
        <v>25</v>
      </c>
      <c r="E16" s="1"/>
    </row>
    <row r="17" spans="1:5" ht="12.95" customHeight="1" x14ac:dyDescent="0.25">
      <c r="A17" s="1" t="str">
        <f>DETAIL!A29</f>
        <v>dontomycine 3m ui cp</v>
      </c>
      <c r="B17" s="2">
        <f>DETAIL!B29</f>
        <v>69.5</v>
      </c>
      <c r="C17" s="40"/>
      <c r="D17" s="6">
        <v>15</v>
      </c>
      <c r="E17" s="1"/>
    </row>
    <row r="18" spans="1:5" ht="12.95" customHeight="1" x14ac:dyDescent="0.25">
      <c r="A18" s="1" t="str">
        <f>DETAIL!A30</f>
        <v>eumoxol sp gm</v>
      </c>
      <c r="B18" s="2">
        <f>DETAIL!B30</f>
        <v>34</v>
      </c>
      <c r="C18" s="40"/>
      <c r="D18" s="6">
        <v>12</v>
      </c>
      <c r="E18" s="1"/>
    </row>
    <row r="19" spans="1:5" ht="12.95" customHeight="1" x14ac:dyDescent="0.25">
      <c r="A19" s="1" t="str">
        <f>DETAIL!A32</f>
        <v>farmadoxi 200mg/10cp</v>
      </c>
      <c r="B19" s="2">
        <f>DETAIL!B32</f>
        <v>39.799999999999997</v>
      </c>
      <c r="C19" s="40"/>
      <c r="D19" s="6">
        <v>13</v>
      </c>
      <c r="E19" s="1"/>
    </row>
    <row r="20" spans="1:5" ht="12.95" customHeight="1" x14ac:dyDescent="0.25">
      <c r="A20" s="1" t="str">
        <f>DETAIL!A36</f>
        <v>molgam 100mg / 20cp</v>
      </c>
      <c r="B20" s="2">
        <f>DETAIL!B36</f>
        <v>22</v>
      </c>
      <c r="C20" s="40"/>
      <c r="D20" s="6">
        <v>37</v>
      </c>
      <c r="E20" s="1"/>
    </row>
    <row r="21" spans="1:5" ht="12.95" customHeight="1" x14ac:dyDescent="0.25">
      <c r="A21" s="1" t="str">
        <f>DETAIL!A37</f>
        <v>molgam 100mg / 30cp</v>
      </c>
      <c r="B21" s="2">
        <f>DETAIL!B37</f>
        <v>30</v>
      </c>
      <c r="C21" s="40"/>
      <c r="D21" s="6">
        <v>27</v>
      </c>
      <c r="E21" s="1"/>
    </row>
    <row r="22" spans="1:5" ht="12.95" customHeight="1" x14ac:dyDescent="0.25">
      <c r="A22" s="1" t="str">
        <f>DETAIL!A38</f>
        <v>molgam 200mg / 10cp</v>
      </c>
      <c r="B22" s="2">
        <f>DETAIL!B38</f>
        <v>22</v>
      </c>
      <c r="C22" s="40"/>
      <c r="D22" s="6">
        <v>35</v>
      </c>
      <c r="E22" s="1"/>
    </row>
    <row r="23" spans="1:5" ht="12.95" customHeight="1" x14ac:dyDescent="0.25">
      <c r="A23" s="1" t="str">
        <f>DETAIL!A39</f>
        <v>molgam 200mg / 20cp</v>
      </c>
      <c r="B23" s="2">
        <f>DETAIL!B39</f>
        <v>40</v>
      </c>
      <c r="C23" s="40"/>
      <c r="D23" s="6">
        <v>35</v>
      </c>
      <c r="E23" s="1"/>
    </row>
    <row r="24" spans="1:5" ht="12.95" customHeight="1" x14ac:dyDescent="0.25">
      <c r="A24" s="1" t="str">
        <f>DETAIL!A40</f>
        <v>nauselium sp</v>
      </c>
      <c r="B24" s="2">
        <f>DETAIL!B40</f>
        <v>29</v>
      </c>
      <c r="C24" s="40"/>
      <c r="D24" s="6">
        <v>30</v>
      </c>
      <c r="E24" s="1"/>
    </row>
    <row r="25" spans="1:5" ht="12.95" customHeight="1" x14ac:dyDescent="0.25">
      <c r="A25" s="1" t="str">
        <f>DETAIL!A41</f>
        <v>nidazol 500mg/10 ovule</v>
      </c>
      <c r="B25" s="2">
        <f>DETAIL!B41</f>
        <v>29.6</v>
      </c>
      <c r="C25" s="40"/>
      <c r="D25" s="6">
        <v>12</v>
      </c>
      <c r="E25" s="1"/>
    </row>
    <row r="26" spans="1:5" ht="12.95" customHeight="1" x14ac:dyDescent="0.25">
      <c r="A26" s="1" t="str">
        <f>DETAIL!A42</f>
        <v>nurabol cp</v>
      </c>
      <c r="B26" s="2">
        <f>DETAIL!B42</f>
        <v>15.2</v>
      </c>
      <c r="C26" s="40"/>
      <c r="D26" s="6">
        <v>25</v>
      </c>
      <c r="E26" s="1"/>
    </row>
    <row r="27" spans="1:5" ht="12.95" customHeight="1" x14ac:dyDescent="0.25">
      <c r="A27" s="1" t="str">
        <f>DETAIL!A43</f>
        <v>nurabol sp a</v>
      </c>
      <c r="B27" s="2">
        <f>DETAIL!B43</f>
        <v>12.1</v>
      </c>
      <c r="C27" s="40"/>
      <c r="D27" s="6">
        <v>25</v>
      </c>
      <c r="E27" s="1"/>
    </row>
    <row r="28" spans="1:5" ht="12.95" customHeight="1" x14ac:dyDescent="0.25">
      <c r="A28" s="1" t="str">
        <f>DETAIL!A45</f>
        <v>nuravit sp</v>
      </c>
      <c r="B28" s="2">
        <f>DETAIL!B45</f>
        <v>21</v>
      </c>
      <c r="C28" s="40"/>
      <c r="D28" s="6">
        <v>60</v>
      </c>
      <c r="E28" s="1"/>
    </row>
    <row r="29" spans="1:5" ht="12.95" customHeight="1" x14ac:dyDescent="0.25">
      <c r="A29" s="1" t="str">
        <f>DETAIL!A47</f>
        <v>omiz 20 mg bt 7</v>
      </c>
      <c r="B29" s="2">
        <f>DETAIL!B47</f>
        <v>22.5</v>
      </c>
      <c r="C29" s="40"/>
      <c r="D29" s="6">
        <v>14</v>
      </c>
      <c r="E29" s="1"/>
    </row>
    <row r="30" spans="1:5" ht="12.95" customHeight="1" x14ac:dyDescent="0.25">
      <c r="A30" s="1" t="str">
        <f>DETAIL!A48</f>
        <v>pevagine ov</v>
      </c>
      <c r="B30" s="2">
        <f>DETAIL!B48</f>
        <v>51.5</v>
      </c>
      <c r="C30" s="40"/>
      <c r="D30" s="6">
        <v>6</v>
      </c>
      <c r="E30" s="1"/>
    </row>
    <row r="31" spans="1:5" ht="12.95" customHeight="1" x14ac:dyDescent="0.25">
      <c r="A31" s="1" t="str">
        <f>DETAIL!A49</f>
        <v>quinolox /10cp</v>
      </c>
      <c r="B31" s="2">
        <f>DETAIL!B49</f>
        <v>101</v>
      </c>
      <c r="C31" s="40"/>
      <c r="D31" s="6">
        <v>5</v>
      </c>
      <c r="E31" s="1"/>
    </row>
    <row r="32" spans="1:5" ht="12.95" customHeight="1" x14ac:dyDescent="0.25">
      <c r="A32" s="1" t="str">
        <f>DETAIL!A50</f>
        <v>quinolox /20cp</v>
      </c>
      <c r="B32" s="2">
        <f>DETAIL!B50</f>
        <v>149</v>
      </c>
      <c r="C32" s="40"/>
      <c r="D32" s="6">
        <v>5</v>
      </c>
      <c r="E32" s="1"/>
    </row>
    <row r="33" spans="1:5" ht="12.95" customHeight="1" x14ac:dyDescent="0.25">
      <c r="A33" s="1" t="str">
        <f>DETAIL!A52</f>
        <v xml:space="preserve">skinosalic pd </v>
      </c>
      <c r="B33" s="2">
        <f>DETAIL!B52</f>
        <v>26.5</v>
      </c>
      <c r="C33" s="40"/>
      <c r="D33" s="6">
        <v>25</v>
      </c>
      <c r="E33" s="1"/>
    </row>
    <row r="34" spans="1:5" ht="12.95" customHeight="1" x14ac:dyDescent="0.25">
      <c r="A34" s="1" t="str">
        <f>DETAIL!A53</f>
        <v>spasmopan 10mg/40cp</v>
      </c>
      <c r="B34" s="2">
        <f>DETAIL!B53</f>
        <v>20</v>
      </c>
      <c r="C34" s="40"/>
      <c r="D34" s="6">
        <v>15</v>
      </c>
      <c r="E34" s="1"/>
    </row>
    <row r="35" spans="1:5" x14ac:dyDescent="0.25">
      <c r="B35" s="3"/>
    </row>
    <row r="36" spans="1:5" x14ac:dyDescent="0.25">
      <c r="A36" s="78" t="s">
        <v>150</v>
      </c>
      <c r="B36" s="87">
        <v>41963</v>
      </c>
    </row>
    <row r="37" spans="1:5" x14ac:dyDescent="0.25">
      <c r="A37" s="78" t="s">
        <v>145</v>
      </c>
      <c r="B37" s="88">
        <v>514012</v>
      </c>
    </row>
    <row r="38" spans="1:5" x14ac:dyDescent="0.25">
      <c r="A38" s="78" t="s">
        <v>146</v>
      </c>
      <c r="B38" s="88"/>
    </row>
    <row r="39" spans="1:5" x14ac:dyDescent="0.25">
      <c r="A39" s="78" t="s">
        <v>147</v>
      </c>
    </row>
    <row r="40" spans="1:5" x14ac:dyDescent="0.25">
      <c r="A40" s="78" t="s">
        <v>148</v>
      </c>
    </row>
    <row r="41" spans="1:5" x14ac:dyDescent="0.25">
      <c r="A41" s="78" t="s">
        <v>149</v>
      </c>
      <c r="B41">
        <v>10885.51</v>
      </c>
    </row>
  </sheetData>
  <sheetProtection password="C65C" sheet="1" objects="1" scenarios="1"/>
  <printOptions horizontalCentered="1"/>
  <pageMargins left="0.19685039370078741" right="0.19685039370078741" top="0.19685039370078741" bottom="0.19685039370078741" header="0" footer="0"/>
  <pageSetup paperSize="9" scale="12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/>
  </sheetViews>
  <sheetFormatPr baseColWidth="10" defaultRowHeight="12.75" x14ac:dyDescent="0.2"/>
  <cols>
    <col min="1" max="1" width="27.42578125" style="10" bestFit="1" customWidth="1"/>
    <col min="2" max="2" width="6.5703125" style="10" bestFit="1" customWidth="1"/>
    <col min="3" max="3" width="9" style="10" customWidth="1"/>
    <col min="4" max="4" width="5.28515625" style="10" bestFit="1" customWidth="1"/>
    <col min="5" max="5" width="5.85546875" style="10" bestFit="1" customWidth="1"/>
    <col min="6" max="10" width="4" style="10" bestFit="1" customWidth="1"/>
    <col min="11" max="11" width="8.7109375" style="10" bestFit="1" customWidth="1"/>
    <col min="12" max="14" width="8.42578125" style="10" bestFit="1" customWidth="1"/>
    <col min="15" max="16" width="8.42578125" style="10" customWidth="1"/>
    <col min="17" max="17" width="9.42578125" style="10" bestFit="1" customWidth="1"/>
    <col min="18" max="18" width="7" style="10" bestFit="1" customWidth="1"/>
    <col min="19" max="19" width="6.42578125" style="10" bestFit="1" customWidth="1"/>
    <col min="20" max="20" width="6.7109375" style="10" bestFit="1" customWidth="1"/>
    <col min="21" max="22" width="6.7109375" style="10" customWidth="1"/>
    <col min="23" max="23" width="8.7109375" style="10" bestFit="1" customWidth="1"/>
    <col min="24" max="24" width="11.42578125" style="82"/>
    <col min="25" max="16384" width="11.42578125" style="10"/>
  </cols>
  <sheetData>
    <row r="1" spans="1:29" ht="15" customHeight="1" x14ac:dyDescent="0.2">
      <c r="A1" s="22"/>
      <c r="B1" s="96" t="s">
        <v>20</v>
      </c>
      <c r="C1" s="96"/>
      <c r="D1" s="96"/>
      <c r="E1" s="96"/>
      <c r="F1" s="89" t="s">
        <v>22</v>
      </c>
      <c r="G1" s="90"/>
      <c r="H1" s="90"/>
      <c r="I1" s="90"/>
      <c r="J1" s="90"/>
      <c r="K1" s="91"/>
      <c r="L1" s="12">
        <f t="shared" ref="L1:Q1" si="0">L4*(1-$E$3)</f>
        <v>21609.7</v>
      </c>
      <c r="M1" s="12">
        <f t="shared" si="0"/>
        <v>6249</v>
      </c>
      <c r="N1" s="12">
        <f t="shared" si="0"/>
        <v>19638.2</v>
      </c>
      <c r="O1" s="12">
        <f t="shared" si="0"/>
        <v>28145.200000000001</v>
      </c>
      <c r="P1" s="12">
        <f t="shared" si="0"/>
        <v>24479.8</v>
      </c>
      <c r="Q1" s="13">
        <f t="shared" si="0"/>
        <v>100121.90000000001</v>
      </c>
      <c r="R1" s="92" t="s">
        <v>12</v>
      </c>
      <c r="S1" s="92"/>
      <c r="T1" s="92"/>
      <c r="U1" s="100" t="s">
        <v>2</v>
      </c>
      <c r="V1" s="101"/>
      <c r="W1" s="102"/>
    </row>
    <row r="2" spans="1:29" x14ac:dyDescent="0.2">
      <c r="A2" s="23"/>
      <c r="B2" s="96"/>
      <c r="C2" s="96"/>
      <c r="D2" s="96"/>
      <c r="E2" s="96"/>
      <c r="F2" s="94" t="s">
        <v>14</v>
      </c>
      <c r="G2" s="94"/>
      <c r="H2" s="94"/>
      <c r="I2" s="94"/>
      <c r="J2" s="94"/>
      <c r="K2" s="95"/>
      <c r="L2" s="96" t="s">
        <v>17</v>
      </c>
      <c r="M2" s="96"/>
      <c r="N2" s="96"/>
      <c r="O2" s="96"/>
      <c r="P2" s="96"/>
      <c r="Q2" s="96"/>
      <c r="R2" s="96" t="s">
        <v>19</v>
      </c>
      <c r="S2" s="96"/>
      <c r="T2" s="96"/>
      <c r="U2" s="96"/>
      <c r="V2" s="96"/>
      <c r="W2" s="96"/>
    </row>
    <row r="3" spans="1:29" x14ac:dyDescent="0.2">
      <c r="A3" s="23"/>
      <c r="B3" s="96" t="s">
        <v>21</v>
      </c>
      <c r="C3" s="96"/>
      <c r="D3" s="96"/>
      <c r="E3" s="24">
        <v>0</v>
      </c>
      <c r="F3" s="97" t="s">
        <v>16</v>
      </c>
      <c r="G3" s="98"/>
      <c r="H3" s="98"/>
      <c r="I3" s="98"/>
      <c r="J3" s="99"/>
      <c r="K3" s="80" t="s">
        <v>15</v>
      </c>
      <c r="L3" s="97" t="s">
        <v>16</v>
      </c>
      <c r="M3" s="98"/>
      <c r="N3" s="98"/>
      <c r="O3" s="98"/>
      <c r="P3" s="99"/>
      <c r="Q3" s="80" t="s">
        <v>18</v>
      </c>
      <c r="R3" s="97" t="s">
        <v>16</v>
      </c>
      <c r="S3" s="98"/>
      <c r="T3" s="98"/>
      <c r="U3" s="98"/>
      <c r="V3" s="99"/>
      <c r="W3" s="80" t="s">
        <v>15</v>
      </c>
    </row>
    <row r="4" spans="1:29" x14ac:dyDescent="0.2">
      <c r="A4" s="23"/>
      <c r="B4" s="21"/>
      <c r="C4" s="21"/>
      <c r="D4" s="93" t="s">
        <v>9</v>
      </c>
      <c r="E4" s="93"/>
      <c r="F4" s="69">
        <f>SUM(F6:F187)</f>
        <v>520</v>
      </c>
      <c r="G4" s="69">
        <f>SUM(G6:G187)</f>
        <v>156</v>
      </c>
      <c r="H4" s="69">
        <f>SUM(H6:H187)</f>
        <v>477</v>
      </c>
      <c r="I4" s="69">
        <f>SUM(I6:I187)</f>
        <v>530</v>
      </c>
      <c r="J4" s="69">
        <f>SUM(J6:J187)</f>
        <v>380</v>
      </c>
      <c r="K4" s="70">
        <f>SUM(F4:J4)</f>
        <v>2063</v>
      </c>
      <c r="L4" s="71">
        <f>SUM(L6:L187)</f>
        <v>21609.7</v>
      </c>
      <c r="M4" s="71">
        <f>SUM(M6:M187)</f>
        <v>6249</v>
      </c>
      <c r="N4" s="71">
        <f>SUM(N6:N187)</f>
        <v>19638.2</v>
      </c>
      <c r="O4" s="71">
        <f>SUM(O6:O187)</f>
        <v>28145.200000000001</v>
      </c>
      <c r="P4" s="71">
        <f>SUM(P6:P187)</f>
        <v>24479.8</v>
      </c>
      <c r="Q4" s="72">
        <f>SUM(L4:P4)</f>
        <v>100121.90000000001</v>
      </c>
      <c r="R4" s="73">
        <f>SUM(R6:R187)</f>
        <v>660</v>
      </c>
      <c r="S4" s="73">
        <f>SUM(S6:S187)</f>
        <v>204</v>
      </c>
      <c r="T4" s="73">
        <f>SUM(T6:T187)</f>
        <v>620</v>
      </c>
      <c r="U4" s="73">
        <f>SUM(U6:U187)</f>
        <v>664</v>
      </c>
      <c r="V4" s="73">
        <f>SUM(V6:V187)</f>
        <v>504</v>
      </c>
      <c r="W4" s="74">
        <f>SUM(R4:V4)</f>
        <v>2652</v>
      </c>
    </row>
    <row r="5" spans="1:29" x14ac:dyDescent="0.2">
      <c r="A5" s="9" t="s">
        <v>6</v>
      </c>
      <c r="B5" s="81" t="s">
        <v>3</v>
      </c>
      <c r="C5" s="81" t="s">
        <v>152</v>
      </c>
      <c r="D5" s="14" t="s">
        <v>8</v>
      </c>
      <c r="E5" s="14" t="s">
        <v>7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36</v>
      </c>
      <c r="K5" s="80" t="s">
        <v>4</v>
      </c>
      <c r="L5" s="14" t="s">
        <v>32</v>
      </c>
      <c r="M5" s="14" t="s">
        <v>33</v>
      </c>
      <c r="N5" s="14" t="s">
        <v>34</v>
      </c>
      <c r="O5" s="14" t="s">
        <v>35</v>
      </c>
      <c r="P5" s="14" t="s">
        <v>36</v>
      </c>
      <c r="Q5" s="80" t="s">
        <v>4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80" t="s">
        <v>4</v>
      </c>
    </row>
    <row r="6" spans="1:29" ht="12.75" customHeight="1" x14ac:dyDescent="0.25">
      <c r="A6" s="48" t="s">
        <v>37</v>
      </c>
      <c r="B6" s="49">
        <v>99</v>
      </c>
      <c r="C6" s="84">
        <v>47.055500000000002</v>
      </c>
      <c r="D6" s="50">
        <v>0</v>
      </c>
      <c r="E6" s="50">
        <v>0.25</v>
      </c>
      <c r="F6" s="55"/>
      <c r="G6" s="63"/>
      <c r="H6" s="63">
        <v>10</v>
      </c>
      <c r="I6" s="55">
        <v>20</v>
      </c>
      <c r="J6" s="58">
        <v>20</v>
      </c>
      <c r="K6" s="11">
        <f>SUM(F6:J6)</f>
        <v>50</v>
      </c>
      <c r="L6" s="16">
        <f>$B6*R6</f>
        <v>0</v>
      </c>
      <c r="M6" s="16">
        <f>$B6*S6</f>
        <v>0</v>
      </c>
      <c r="N6" s="16">
        <f>$B6*T6</f>
        <v>1287</v>
      </c>
      <c r="O6" s="16">
        <f>$B6*U6</f>
        <v>2475</v>
      </c>
      <c r="P6" s="16">
        <f>$B6*V6</f>
        <v>2475</v>
      </c>
      <c r="Q6" s="13">
        <f>SUM(L6:P6)</f>
        <v>6237</v>
      </c>
      <c r="R6" s="33">
        <v>0</v>
      </c>
      <c r="S6" s="33">
        <v>0</v>
      </c>
      <c r="T6" s="33">
        <v>13</v>
      </c>
      <c r="U6" s="33">
        <v>25</v>
      </c>
      <c r="V6" s="33">
        <v>25</v>
      </c>
      <c r="W6" s="42">
        <f>SUM(R6:V6)</f>
        <v>63</v>
      </c>
      <c r="X6" s="83"/>
    </row>
    <row r="7" spans="1:29" ht="12.75" customHeight="1" x14ac:dyDescent="0.25">
      <c r="A7" s="48" t="s">
        <v>38</v>
      </c>
      <c r="B7" s="49">
        <v>115</v>
      </c>
      <c r="C7" s="84">
        <v>55.103999999999999</v>
      </c>
      <c r="D7" s="50">
        <v>0</v>
      </c>
      <c r="E7" s="50">
        <v>0.25</v>
      </c>
      <c r="F7" s="55">
        <v>5</v>
      </c>
      <c r="G7" s="63"/>
      <c r="H7" s="63">
        <v>5</v>
      </c>
      <c r="I7" s="55">
        <v>10</v>
      </c>
      <c r="J7" s="58">
        <v>20</v>
      </c>
      <c r="K7" s="11">
        <f t="shared" ref="K7:K55" si="1">SUM(F7:J7)</f>
        <v>40</v>
      </c>
      <c r="L7" s="16">
        <f t="shared" ref="L7:L55" si="2">$B7*R7</f>
        <v>690</v>
      </c>
      <c r="M7" s="16">
        <f t="shared" ref="M7:M55" si="3">$B7*S7</f>
        <v>0</v>
      </c>
      <c r="N7" s="16">
        <f t="shared" ref="N7:N55" si="4">$B7*T7</f>
        <v>690</v>
      </c>
      <c r="O7" s="16">
        <f t="shared" ref="O7:O55" si="5">$B7*U7</f>
        <v>1495</v>
      </c>
      <c r="P7" s="16">
        <f t="shared" ref="P7:P55" si="6">$B7*V7</f>
        <v>2875</v>
      </c>
      <c r="Q7" s="13">
        <f t="shared" ref="Q7:Q38" si="7">SUM(L7:P7)</f>
        <v>5750</v>
      </c>
      <c r="R7" s="33">
        <v>6</v>
      </c>
      <c r="S7" s="33">
        <v>0</v>
      </c>
      <c r="T7" s="33">
        <v>6</v>
      </c>
      <c r="U7" s="33">
        <v>13</v>
      </c>
      <c r="V7" s="33">
        <v>25</v>
      </c>
      <c r="W7" s="42">
        <f t="shared" ref="W7:W55" si="8">SUM(R7:V7)</f>
        <v>50</v>
      </c>
      <c r="X7" s="83"/>
    </row>
    <row r="8" spans="1:29" ht="12.75" customHeight="1" x14ac:dyDescent="0.25">
      <c r="A8" s="48" t="s">
        <v>39</v>
      </c>
      <c r="B8" s="49">
        <v>132</v>
      </c>
      <c r="C8" s="84">
        <v>62.782899999999998</v>
      </c>
      <c r="D8" s="50">
        <v>0</v>
      </c>
      <c r="E8" s="50">
        <v>0.25</v>
      </c>
      <c r="F8" s="55">
        <v>5</v>
      </c>
      <c r="G8" s="63">
        <v>4</v>
      </c>
      <c r="H8" s="63">
        <v>5</v>
      </c>
      <c r="I8" s="55">
        <v>20</v>
      </c>
      <c r="J8" s="58">
        <v>20</v>
      </c>
      <c r="K8" s="11">
        <f t="shared" si="1"/>
        <v>54</v>
      </c>
      <c r="L8" s="16">
        <f t="shared" si="2"/>
        <v>792</v>
      </c>
      <c r="M8" s="16">
        <f t="shared" si="3"/>
        <v>792</v>
      </c>
      <c r="N8" s="16">
        <f t="shared" si="4"/>
        <v>792</v>
      </c>
      <c r="O8" s="16">
        <f t="shared" si="5"/>
        <v>3300</v>
      </c>
      <c r="P8" s="16">
        <f t="shared" si="6"/>
        <v>3300</v>
      </c>
      <c r="Q8" s="13">
        <f t="shared" si="7"/>
        <v>8976</v>
      </c>
      <c r="R8" s="33">
        <v>6</v>
      </c>
      <c r="S8" s="33">
        <v>6</v>
      </c>
      <c r="T8" s="33">
        <v>6</v>
      </c>
      <c r="U8" s="33">
        <v>25</v>
      </c>
      <c r="V8" s="33">
        <v>25</v>
      </c>
      <c r="W8" s="42">
        <f t="shared" si="8"/>
        <v>68</v>
      </c>
      <c r="X8" s="83"/>
    </row>
    <row r="9" spans="1:29" ht="12.75" customHeight="1" x14ac:dyDescent="0.25">
      <c r="A9" s="48" t="s">
        <v>41</v>
      </c>
      <c r="B9" s="49">
        <v>79.900000000000006</v>
      </c>
      <c r="C9" s="84">
        <v>38.271999999999998</v>
      </c>
      <c r="D9" s="50">
        <v>0</v>
      </c>
      <c r="E9" s="50">
        <v>0.25</v>
      </c>
      <c r="F9" s="55"/>
      <c r="G9" s="63"/>
      <c r="H9" s="63">
        <v>5</v>
      </c>
      <c r="I9" s="55">
        <v>10</v>
      </c>
      <c r="J9" s="58"/>
      <c r="K9" s="11">
        <f t="shared" si="1"/>
        <v>15</v>
      </c>
      <c r="L9" s="16">
        <f t="shared" si="2"/>
        <v>0</v>
      </c>
      <c r="M9" s="16">
        <f t="shared" si="3"/>
        <v>0</v>
      </c>
      <c r="N9" s="16">
        <f t="shared" si="4"/>
        <v>559.30000000000007</v>
      </c>
      <c r="O9" s="16">
        <f t="shared" si="5"/>
        <v>1038.7</v>
      </c>
      <c r="P9" s="16">
        <f t="shared" si="6"/>
        <v>0</v>
      </c>
      <c r="Q9" s="13">
        <f t="shared" si="7"/>
        <v>1598</v>
      </c>
      <c r="R9" s="33">
        <v>0</v>
      </c>
      <c r="S9" s="33">
        <v>0</v>
      </c>
      <c r="T9" s="33">
        <v>7</v>
      </c>
      <c r="U9" s="33">
        <v>13</v>
      </c>
      <c r="V9" s="33">
        <v>0</v>
      </c>
      <c r="W9" s="42">
        <f t="shared" si="8"/>
        <v>20</v>
      </c>
      <c r="X9" s="83"/>
    </row>
    <row r="10" spans="1:29" ht="12.75" customHeight="1" x14ac:dyDescent="0.25">
      <c r="A10" s="48" t="s">
        <v>42</v>
      </c>
      <c r="B10" s="49">
        <v>106.5</v>
      </c>
      <c r="C10" s="84">
        <v>51.023000000000003</v>
      </c>
      <c r="D10" s="50">
        <v>0</v>
      </c>
      <c r="E10" s="50">
        <v>0.25</v>
      </c>
      <c r="F10" s="55">
        <v>5</v>
      </c>
      <c r="G10" s="63"/>
      <c r="H10" s="63"/>
      <c r="I10" s="55"/>
      <c r="J10" s="58"/>
      <c r="K10" s="11">
        <f t="shared" si="1"/>
        <v>5</v>
      </c>
      <c r="L10" s="16">
        <f t="shared" si="2"/>
        <v>532.5</v>
      </c>
      <c r="M10" s="16">
        <f t="shared" si="3"/>
        <v>0</v>
      </c>
      <c r="N10" s="16">
        <f t="shared" si="4"/>
        <v>0</v>
      </c>
      <c r="O10" s="16">
        <f t="shared" si="5"/>
        <v>0</v>
      </c>
      <c r="P10" s="16">
        <f t="shared" si="6"/>
        <v>0</v>
      </c>
      <c r="Q10" s="13">
        <f t="shared" si="7"/>
        <v>532.5</v>
      </c>
      <c r="R10" s="33">
        <v>5</v>
      </c>
      <c r="S10" s="33">
        <v>0</v>
      </c>
      <c r="T10" s="33">
        <v>0</v>
      </c>
      <c r="U10" s="33">
        <v>0</v>
      </c>
      <c r="V10" s="33">
        <v>0</v>
      </c>
      <c r="W10" s="42">
        <f t="shared" si="8"/>
        <v>5</v>
      </c>
      <c r="X10" s="83"/>
    </row>
    <row r="11" spans="1:29" ht="12.75" customHeight="1" x14ac:dyDescent="0.25">
      <c r="A11" s="48" t="s">
        <v>44</v>
      </c>
      <c r="B11" s="49">
        <v>70</v>
      </c>
      <c r="C11" s="84">
        <v>33.543999999999997</v>
      </c>
      <c r="D11" s="50">
        <v>0</v>
      </c>
      <c r="E11" s="50">
        <v>0.25</v>
      </c>
      <c r="F11" s="55">
        <v>5</v>
      </c>
      <c r="G11" s="63"/>
      <c r="H11" s="63">
        <v>5</v>
      </c>
      <c r="I11" s="55"/>
      <c r="J11" s="58">
        <v>10</v>
      </c>
      <c r="K11" s="11">
        <f t="shared" si="1"/>
        <v>20</v>
      </c>
      <c r="L11" s="16">
        <f t="shared" si="2"/>
        <v>420</v>
      </c>
      <c r="M11" s="16">
        <f t="shared" si="3"/>
        <v>0</v>
      </c>
      <c r="N11" s="16">
        <f t="shared" si="4"/>
        <v>420</v>
      </c>
      <c r="O11" s="16">
        <f t="shared" si="5"/>
        <v>0</v>
      </c>
      <c r="P11" s="16">
        <f t="shared" si="6"/>
        <v>910</v>
      </c>
      <c r="Q11" s="13">
        <f t="shared" si="7"/>
        <v>1750</v>
      </c>
      <c r="R11" s="33">
        <v>6</v>
      </c>
      <c r="S11" s="33">
        <v>0</v>
      </c>
      <c r="T11" s="33">
        <v>6</v>
      </c>
      <c r="U11" s="33">
        <v>0</v>
      </c>
      <c r="V11" s="33">
        <v>13</v>
      </c>
      <c r="W11" s="42">
        <f t="shared" si="8"/>
        <v>25</v>
      </c>
      <c r="X11" s="83"/>
    </row>
    <row r="12" spans="1:29" ht="12.75" customHeight="1" x14ac:dyDescent="0.25">
      <c r="A12" s="48" t="s">
        <v>45</v>
      </c>
      <c r="B12" s="49">
        <v>44.2</v>
      </c>
      <c r="C12" s="84">
        <v>21.16</v>
      </c>
      <c r="D12" s="50">
        <v>0</v>
      </c>
      <c r="E12" s="50">
        <v>0.25</v>
      </c>
      <c r="F12" s="55"/>
      <c r="G12" s="63"/>
      <c r="H12" s="63"/>
      <c r="I12" s="55"/>
      <c r="J12" s="58">
        <v>10</v>
      </c>
      <c r="K12" s="11">
        <f t="shared" si="1"/>
        <v>10</v>
      </c>
      <c r="L12" s="16">
        <f t="shared" si="2"/>
        <v>0</v>
      </c>
      <c r="M12" s="16">
        <f t="shared" si="3"/>
        <v>0</v>
      </c>
      <c r="N12" s="16">
        <f t="shared" si="4"/>
        <v>0</v>
      </c>
      <c r="O12" s="16">
        <f t="shared" si="5"/>
        <v>0</v>
      </c>
      <c r="P12" s="16">
        <f t="shared" si="6"/>
        <v>663</v>
      </c>
      <c r="Q12" s="13">
        <f t="shared" si="7"/>
        <v>663</v>
      </c>
      <c r="R12" s="33">
        <v>0</v>
      </c>
      <c r="S12" s="33">
        <v>0</v>
      </c>
      <c r="T12" s="33">
        <v>0</v>
      </c>
      <c r="U12" s="33">
        <v>0</v>
      </c>
      <c r="V12" s="33">
        <v>15</v>
      </c>
      <c r="W12" s="42">
        <f t="shared" si="8"/>
        <v>15</v>
      </c>
      <c r="X12" s="83"/>
    </row>
    <row r="13" spans="1:29" s="37" customFormat="1" ht="12.75" customHeight="1" x14ac:dyDescent="0.25">
      <c r="A13" s="48" t="s">
        <v>48</v>
      </c>
      <c r="B13" s="49">
        <v>65</v>
      </c>
      <c r="C13" s="84">
        <v>31.143999999999998</v>
      </c>
      <c r="D13" s="50">
        <v>0</v>
      </c>
      <c r="E13" s="50">
        <v>0.25</v>
      </c>
      <c r="F13" s="57"/>
      <c r="G13" s="64"/>
      <c r="H13" s="64"/>
      <c r="I13" s="57">
        <v>10</v>
      </c>
      <c r="J13" s="61">
        <v>10</v>
      </c>
      <c r="K13" s="11">
        <f t="shared" si="1"/>
        <v>20</v>
      </c>
      <c r="L13" s="16">
        <f t="shared" si="2"/>
        <v>0</v>
      </c>
      <c r="M13" s="16">
        <f t="shared" si="3"/>
        <v>0</v>
      </c>
      <c r="N13" s="16">
        <f t="shared" si="4"/>
        <v>0</v>
      </c>
      <c r="O13" s="16">
        <f t="shared" si="5"/>
        <v>780</v>
      </c>
      <c r="P13" s="16">
        <f t="shared" si="6"/>
        <v>845</v>
      </c>
      <c r="Q13" s="13">
        <f t="shared" si="7"/>
        <v>1625</v>
      </c>
      <c r="R13" s="39">
        <v>0</v>
      </c>
      <c r="S13" s="39">
        <v>0</v>
      </c>
      <c r="T13" s="39">
        <v>0</v>
      </c>
      <c r="U13" s="39">
        <v>12</v>
      </c>
      <c r="V13" s="39">
        <v>13</v>
      </c>
      <c r="W13" s="42">
        <f t="shared" si="8"/>
        <v>25</v>
      </c>
      <c r="X13" s="83"/>
    </row>
    <row r="14" spans="1:29" s="37" customFormat="1" ht="12.75" customHeight="1" x14ac:dyDescent="0.25">
      <c r="A14" s="48" t="s">
        <v>51</v>
      </c>
      <c r="B14" s="49">
        <v>17</v>
      </c>
      <c r="C14" s="84">
        <v>8.1519999999999992</v>
      </c>
      <c r="D14" s="50">
        <v>0</v>
      </c>
      <c r="E14" s="50">
        <v>0.25</v>
      </c>
      <c r="F14" s="57">
        <v>20</v>
      </c>
      <c r="G14" s="64">
        <v>4</v>
      </c>
      <c r="H14" s="64"/>
      <c r="I14" s="57"/>
      <c r="J14" s="61"/>
      <c r="K14" s="11">
        <f t="shared" si="1"/>
        <v>24</v>
      </c>
      <c r="L14" s="16">
        <f t="shared" si="2"/>
        <v>425</v>
      </c>
      <c r="M14" s="16">
        <f t="shared" si="3"/>
        <v>85</v>
      </c>
      <c r="N14" s="16">
        <f t="shared" si="4"/>
        <v>0</v>
      </c>
      <c r="O14" s="16">
        <f t="shared" si="5"/>
        <v>0</v>
      </c>
      <c r="P14" s="16">
        <f t="shared" si="6"/>
        <v>0</v>
      </c>
      <c r="Q14" s="13">
        <f t="shared" si="7"/>
        <v>510</v>
      </c>
      <c r="R14" s="39">
        <v>25</v>
      </c>
      <c r="S14" s="39">
        <v>5</v>
      </c>
      <c r="T14" s="39">
        <v>0</v>
      </c>
      <c r="U14" s="39">
        <v>0</v>
      </c>
      <c r="V14" s="39">
        <v>0</v>
      </c>
      <c r="W14" s="42">
        <f t="shared" si="8"/>
        <v>30</v>
      </c>
      <c r="X14" s="83"/>
    </row>
    <row r="15" spans="1:29" s="37" customFormat="1" ht="12.75" customHeight="1" x14ac:dyDescent="0.25">
      <c r="A15" s="48" t="s">
        <v>52</v>
      </c>
      <c r="B15" s="49">
        <v>30.5</v>
      </c>
      <c r="C15" s="84">
        <v>14.616</v>
      </c>
      <c r="D15" s="50">
        <v>0</v>
      </c>
      <c r="E15" s="50">
        <v>0.25</v>
      </c>
      <c r="F15" s="57">
        <v>15</v>
      </c>
      <c r="G15" s="64"/>
      <c r="H15" s="64"/>
      <c r="I15" s="57"/>
      <c r="J15" s="61">
        <v>10</v>
      </c>
      <c r="K15" s="11">
        <f t="shared" si="1"/>
        <v>25</v>
      </c>
      <c r="L15" s="16">
        <f t="shared" si="2"/>
        <v>549</v>
      </c>
      <c r="M15" s="16">
        <f t="shared" si="3"/>
        <v>0</v>
      </c>
      <c r="N15" s="16">
        <f t="shared" si="4"/>
        <v>0</v>
      </c>
      <c r="O15" s="16">
        <f t="shared" si="5"/>
        <v>0</v>
      </c>
      <c r="P15" s="16">
        <f t="shared" si="6"/>
        <v>366</v>
      </c>
      <c r="Q15" s="13">
        <f t="shared" si="7"/>
        <v>915</v>
      </c>
      <c r="R15" s="39">
        <v>18</v>
      </c>
      <c r="S15" s="39">
        <v>0</v>
      </c>
      <c r="T15" s="39">
        <v>0</v>
      </c>
      <c r="U15" s="39">
        <v>0</v>
      </c>
      <c r="V15" s="39">
        <v>12</v>
      </c>
      <c r="W15" s="42">
        <f t="shared" si="8"/>
        <v>30</v>
      </c>
      <c r="X15" s="83"/>
      <c r="Y15" s="85"/>
      <c r="Z15" s="85"/>
      <c r="AA15" s="85"/>
      <c r="AB15" s="85"/>
      <c r="AC15" s="85"/>
    </row>
    <row r="16" spans="1:29" s="37" customFormat="1" ht="12.75" customHeight="1" x14ac:dyDescent="0.25">
      <c r="A16" s="48" t="s">
        <v>53</v>
      </c>
      <c r="B16" s="49">
        <v>29.6</v>
      </c>
      <c r="C16" s="84">
        <v>14.183999999999999</v>
      </c>
      <c r="D16" s="50">
        <v>0</v>
      </c>
      <c r="E16" s="50">
        <v>0.25</v>
      </c>
      <c r="F16" s="57">
        <v>20</v>
      </c>
      <c r="G16" s="64"/>
      <c r="H16" s="64"/>
      <c r="I16" s="57"/>
      <c r="J16" s="61"/>
      <c r="K16" s="11">
        <f t="shared" si="1"/>
        <v>20</v>
      </c>
      <c r="L16" s="16">
        <f t="shared" si="2"/>
        <v>740</v>
      </c>
      <c r="M16" s="16">
        <f t="shared" si="3"/>
        <v>0</v>
      </c>
      <c r="N16" s="16">
        <f t="shared" si="4"/>
        <v>0</v>
      </c>
      <c r="O16" s="16">
        <f t="shared" si="5"/>
        <v>0</v>
      </c>
      <c r="P16" s="16">
        <f t="shared" si="6"/>
        <v>0</v>
      </c>
      <c r="Q16" s="13">
        <f t="shared" si="7"/>
        <v>740</v>
      </c>
      <c r="R16" s="39">
        <v>25</v>
      </c>
      <c r="S16" s="39">
        <v>0</v>
      </c>
      <c r="T16" s="39">
        <v>0</v>
      </c>
      <c r="U16" s="39">
        <v>0</v>
      </c>
      <c r="V16" s="39">
        <v>0</v>
      </c>
      <c r="W16" s="42">
        <f t="shared" si="8"/>
        <v>25</v>
      </c>
      <c r="X16" s="83"/>
      <c r="Y16" s="85"/>
      <c r="Z16" s="85"/>
      <c r="AA16" s="85"/>
      <c r="AB16" s="85"/>
      <c r="AC16" s="85"/>
    </row>
    <row r="17" spans="1:29" s="37" customFormat="1" ht="12.75" customHeight="1" x14ac:dyDescent="0.25">
      <c r="A17" s="48" t="s">
        <v>60</v>
      </c>
      <c r="B17" s="49">
        <v>30</v>
      </c>
      <c r="C17" s="84">
        <v>14.270300000000001</v>
      </c>
      <c r="D17" s="50">
        <v>0</v>
      </c>
      <c r="E17" s="50">
        <v>0.25</v>
      </c>
      <c r="F17" s="57">
        <v>10</v>
      </c>
      <c r="G17" s="64">
        <v>8</v>
      </c>
      <c r="H17" s="64">
        <v>15</v>
      </c>
      <c r="I17" s="57">
        <v>10</v>
      </c>
      <c r="J17" s="61">
        <v>10</v>
      </c>
      <c r="K17" s="11">
        <f t="shared" si="1"/>
        <v>53</v>
      </c>
      <c r="L17" s="16">
        <f t="shared" si="2"/>
        <v>360</v>
      </c>
      <c r="M17" s="16">
        <f t="shared" si="3"/>
        <v>300</v>
      </c>
      <c r="N17" s="16">
        <f t="shared" si="4"/>
        <v>600</v>
      </c>
      <c r="O17" s="16">
        <f t="shared" si="5"/>
        <v>390</v>
      </c>
      <c r="P17" s="16">
        <f t="shared" si="6"/>
        <v>390</v>
      </c>
      <c r="Q17" s="13">
        <f t="shared" si="7"/>
        <v>2040</v>
      </c>
      <c r="R17" s="39">
        <v>12</v>
      </c>
      <c r="S17" s="39">
        <v>10</v>
      </c>
      <c r="T17" s="39">
        <v>20</v>
      </c>
      <c r="U17" s="39">
        <v>13</v>
      </c>
      <c r="V17" s="39">
        <v>13</v>
      </c>
      <c r="W17" s="42">
        <f t="shared" si="8"/>
        <v>68</v>
      </c>
      <c r="X17" s="83"/>
      <c r="Y17" s="85"/>
      <c r="Z17" s="85"/>
      <c r="AA17" s="85"/>
      <c r="AB17" s="85"/>
      <c r="AC17" s="85"/>
    </row>
    <row r="18" spans="1:29" s="37" customFormat="1" ht="12.75" customHeight="1" x14ac:dyDescent="0.25">
      <c r="A18" s="48" t="s">
        <v>62</v>
      </c>
      <c r="B18" s="49">
        <v>33</v>
      </c>
      <c r="C18" s="84">
        <v>15.816000000000001</v>
      </c>
      <c r="D18" s="50">
        <v>0</v>
      </c>
      <c r="E18" s="50">
        <v>0.25</v>
      </c>
      <c r="F18" s="57">
        <v>10</v>
      </c>
      <c r="G18" s="64">
        <v>8</v>
      </c>
      <c r="H18" s="64">
        <v>20</v>
      </c>
      <c r="I18" s="57"/>
      <c r="J18" s="61">
        <v>10</v>
      </c>
      <c r="K18" s="11">
        <f t="shared" si="1"/>
        <v>48</v>
      </c>
      <c r="L18" s="16">
        <f t="shared" si="2"/>
        <v>396</v>
      </c>
      <c r="M18" s="16">
        <f t="shared" si="3"/>
        <v>330</v>
      </c>
      <c r="N18" s="16">
        <f t="shared" si="4"/>
        <v>825</v>
      </c>
      <c r="O18" s="16">
        <f t="shared" si="5"/>
        <v>0</v>
      </c>
      <c r="P18" s="16">
        <f t="shared" si="6"/>
        <v>429</v>
      </c>
      <c r="Q18" s="13">
        <f t="shared" si="7"/>
        <v>1980</v>
      </c>
      <c r="R18" s="39">
        <v>12</v>
      </c>
      <c r="S18" s="39">
        <v>10</v>
      </c>
      <c r="T18" s="39">
        <v>25</v>
      </c>
      <c r="U18" s="39">
        <v>0</v>
      </c>
      <c r="V18" s="39">
        <v>13</v>
      </c>
      <c r="W18" s="42">
        <f t="shared" si="8"/>
        <v>60</v>
      </c>
      <c r="X18" s="83"/>
      <c r="Y18" s="85"/>
      <c r="Z18" s="85"/>
      <c r="AA18" s="85"/>
      <c r="AB18" s="85"/>
      <c r="AC18" s="85"/>
    </row>
    <row r="19" spans="1:29" s="37" customFormat="1" ht="12.75" customHeight="1" x14ac:dyDescent="0.25">
      <c r="A19" s="48" t="s">
        <v>63</v>
      </c>
      <c r="B19" s="49">
        <v>86.3</v>
      </c>
      <c r="C19" s="84">
        <v>41.351999999999997</v>
      </c>
      <c r="D19" s="50">
        <v>0</v>
      </c>
      <c r="E19" s="50">
        <v>0.25</v>
      </c>
      <c r="F19" s="57">
        <v>5</v>
      </c>
      <c r="G19" s="64"/>
      <c r="H19" s="64"/>
      <c r="I19" s="57"/>
      <c r="J19" s="61">
        <v>10</v>
      </c>
      <c r="K19" s="11">
        <f t="shared" si="1"/>
        <v>15</v>
      </c>
      <c r="L19" s="16">
        <f t="shared" si="2"/>
        <v>604.1</v>
      </c>
      <c r="M19" s="16">
        <f t="shared" si="3"/>
        <v>0</v>
      </c>
      <c r="N19" s="16">
        <f t="shared" si="4"/>
        <v>0</v>
      </c>
      <c r="O19" s="16">
        <f t="shared" si="5"/>
        <v>0</v>
      </c>
      <c r="P19" s="16">
        <f t="shared" si="6"/>
        <v>1121.8999999999999</v>
      </c>
      <c r="Q19" s="13">
        <f t="shared" si="7"/>
        <v>1726</v>
      </c>
      <c r="R19" s="39">
        <v>7</v>
      </c>
      <c r="S19" s="39">
        <v>0</v>
      </c>
      <c r="T19" s="39">
        <v>0</v>
      </c>
      <c r="U19" s="39">
        <v>0</v>
      </c>
      <c r="V19" s="39">
        <v>13</v>
      </c>
      <c r="W19" s="42">
        <f t="shared" si="8"/>
        <v>20</v>
      </c>
      <c r="X19" s="83"/>
      <c r="Y19" s="85"/>
      <c r="Z19" s="85"/>
      <c r="AA19" s="85"/>
      <c r="AB19" s="85"/>
      <c r="AC19" s="85"/>
    </row>
    <row r="20" spans="1:29" s="37" customFormat="1" ht="12.75" customHeight="1" x14ac:dyDescent="0.25">
      <c r="A20" s="48" t="s">
        <v>64</v>
      </c>
      <c r="B20" s="49">
        <v>147</v>
      </c>
      <c r="C20" s="84">
        <v>70.44</v>
      </c>
      <c r="D20" s="50">
        <v>0</v>
      </c>
      <c r="E20" s="50">
        <v>0.25</v>
      </c>
      <c r="F20" s="57"/>
      <c r="G20" s="64"/>
      <c r="H20" s="64"/>
      <c r="I20" s="57"/>
      <c r="J20" s="61">
        <v>5</v>
      </c>
      <c r="K20" s="11">
        <f t="shared" si="1"/>
        <v>5</v>
      </c>
      <c r="L20" s="16">
        <f t="shared" si="2"/>
        <v>0</v>
      </c>
      <c r="M20" s="16">
        <f t="shared" si="3"/>
        <v>0</v>
      </c>
      <c r="N20" s="16">
        <f t="shared" si="4"/>
        <v>0</v>
      </c>
      <c r="O20" s="16">
        <f t="shared" si="5"/>
        <v>0</v>
      </c>
      <c r="P20" s="16">
        <f t="shared" si="6"/>
        <v>735</v>
      </c>
      <c r="Q20" s="13">
        <f t="shared" si="7"/>
        <v>735</v>
      </c>
      <c r="R20" s="39">
        <v>0</v>
      </c>
      <c r="S20" s="39">
        <v>0</v>
      </c>
      <c r="T20" s="39">
        <v>0</v>
      </c>
      <c r="U20" s="39">
        <v>0</v>
      </c>
      <c r="V20" s="39">
        <v>5</v>
      </c>
      <c r="W20" s="42">
        <f t="shared" si="8"/>
        <v>5</v>
      </c>
      <c r="X20" s="83"/>
      <c r="Y20" s="85"/>
      <c r="Z20" s="85"/>
      <c r="AA20" s="85"/>
      <c r="AB20" s="85"/>
      <c r="AC20" s="85"/>
    </row>
    <row r="21" spans="1:29" s="37" customFormat="1" ht="12.75" customHeight="1" x14ac:dyDescent="0.25">
      <c r="A21" s="48" t="s">
        <v>65</v>
      </c>
      <c r="B21" s="49">
        <v>47</v>
      </c>
      <c r="C21" s="84">
        <v>22.527999999999999</v>
      </c>
      <c r="D21" s="50">
        <v>0</v>
      </c>
      <c r="E21" s="50">
        <v>0.25</v>
      </c>
      <c r="F21" s="57"/>
      <c r="G21" s="64"/>
      <c r="H21" s="64">
        <v>5</v>
      </c>
      <c r="I21" s="57">
        <v>20</v>
      </c>
      <c r="J21" s="61">
        <v>10</v>
      </c>
      <c r="K21" s="11">
        <f t="shared" si="1"/>
        <v>35</v>
      </c>
      <c r="L21" s="16">
        <f t="shared" si="2"/>
        <v>0</v>
      </c>
      <c r="M21" s="16">
        <f t="shared" si="3"/>
        <v>0</v>
      </c>
      <c r="N21" s="16">
        <f t="shared" si="4"/>
        <v>329</v>
      </c>
      <c r="O21" s="16">
        <f t="shared" si="5"/>
        <v>1175</v>
      </c>
      <c r="P21" s="16">
        <f t="shared" si="6"/>
        <v>611</v>
      </c>
      <c r="Q21" s="13">
        <f t="shared" si="7"/>
        <v>2115</v>
      </c>
      <c r="R21" s="39">
        <v>0</v>
      </c>
      <c r="S21" s="39">
        <v>0</v>
      </c>
      <c r="T21" s="39">
        <v>7</v>
      </c>
      <c r="U21" s="39">
        <v>25</v>
      </c>
      <c r="V21" s="39">
        <v>13</v>
      </c>
      <c r="W21" s="42">
        <f t="shared" si="8"/>
        <v>45</v>
      </c>
      <c r="X21" s="83"/>
      <c r="Y21" s="85"/>
      <c r="Z21" s="85"/>
      <c r="AA21" s="85"/>
      <c r="AB21" s="85"/>
      <c r="AC21" s="85"/>
    </row>
    <row r="22" spans="1:29" s="37" customFormat="1" ht="12.75" customHeight="1" x14ac:dyDescent="0.25">
      <c r="A22" s="48" t="s">
        <v>66</v>
      </c>
      <c r="B22" s="49">
        <v>26.5</v>
      </c>
      <c r="C22" s="84">
        <v>12.5952</v>
      </c>
      <c r="D22" s="50">
        <v>0</v>
      </c>
      <c r="E22" s="50">
        <v>0.25</v>
      </c>
      <c r="F22" s="57">
        <v>20</v>
      </c>
      <c r="G22" s="64"/>
      <c r="H22" s="64">
        <v>10</v>
      </c>
      <c r="I22" s="57">
        <v>10</v>
      </c>
      <c r="J22" s="61">
        <v>10</v>
      </c>
      <c r="K22" s="11">
        <f t="shared" si="1"/>
        <v>50</v>
      </c>
      <c r="L22" s="16">
        <f t="shared" si="2"/>
        <v>662.5</v>
      </c>
      <c r="M22" s="16">
        <f t="shared" si="3"/>
        <v>0</v>
      </c>
      <c r="N22" s="16">
        <f t="shared" si="4"/>
        <v>344.5</v>
      </c>
      <c r="O22" s="16">
        <f t="shared" si="5"/>
        <v>318</v>
      </c>
      <c r="P22" s="16">
        <f t="shared" si="6"/>
        <v>344.5</v>
      </c>
      <c r="Q22" s="13">
        <f t="shared" si="7"/>
        <v>1669.5</v>
      </c>
      <c r="R22" s="39">
        <v>25</v>
      </c>
      <c r="S22" s="39">
        <v>0</v>
      </c>
      <c r="T22" s="39">
        <v>13</v>
      </c>
      <c r="U22" s="39">
        <v>12</v>
      </c>
      <c r="V22" s="39">
        <v>13</v>
      </c>
      <c r="W22" s="42">
        <f t="shared" si="8"/>
        <v>63</v>
      </c>
      <c r="X22" s="83"/>
      <c r="Y22" s="85"/>
      <c r="Z22" s="85"/>
      <c r="AA22" s="85"/>
      <c r="AB22" s="85"/>
      <c r="AC22" s="85"/>
    </row>
    <row r="23" spans="1:29" s="37" customFormat="1" ht="12.75" customHeight="1" x14ac:dyDescent="0.25">
      <c r="A23" s="48" t="s">
        <v>67</v>
      </c>
      <c r="B23" s="49">
        <v>22</v>
      </c>
      <c r="C23" s="84">
        <v>10.544</v>
      </c>
      <c r="D23" s="50">
        <v>0</v>
      </c>
      <c r="E23" s="50">
        <v>0.25</v>
      </c>
      <c r="F23" s="57">
        <v>35</v>
      </c>
      <c r="G23" s="64">
        <v>24</v>
      </c>
      <c r="H23" s="64">
        <v>30</v>
      </c>
      <c r="I23" s="57">
        <v>30</v>
      </c>
      <c r="J23" s="61">
        <v>10</v>
      </c>
      <c r="K23" s="11">
        <f t="shared" si="1"/>
        <v>129</v>
      </c>
      <c r="L23" s="16">
        <f t="shared" si="2"/>
        <v>880</v>
      </c>
      <c r="M23" s="16">
        <f t="shared" si="3"/>
        <v>660</v>
      </c>
      <c r="N23" s="16">
        <f t="shared" si="4"/>
        <v>880</v>
      </c>
      <c r="O23" s="16">
        <f t="shared" si="5"/>
        <v>814</v>
      </c>
      <c r="P23" s="16">
        <f t="shared" si="6"/>
        <v>286</v>
      </c>
      <c r="Q23" s="13">
        <f t="shared" si="7"/>
        <v>3520</v>
      </c>
      <c r="R23" s="39">
        <v>40</v>
      </c>
      <c r="S23" s="39">
        <v>30</v>
      </c>
      <c r="T23" s="39">
        <v>40</v>
      </c>
      <c r="U23" s="39">
        <v>37</v>
      </c>
      <c r="V23" s="39">
        <v>13</v>
      </c>
      <c r="W23" s="42">
        <f t="shared" si="8"/>
        <v>160</v>
      </c>
      <c r="X23" s="83"/>
      <c r="Y23" s="85"/>
      <c r="Z23" s="85"/>
      <c r="AA23" s="85"/>
      <c r="AB23" s="85"/>
      <c r="AC23" s="85"/>
    </row>
    <row r="24" spans="1:29" s="37" customFormat="1" ht="12.75" customHeight="1" x14ac:dyDescent="0.25">
      <c r="A24" s="48" t="s">
        <v>68</v>
      </c>
      <c r="B24" s="49">
        <v>32</v>
      </c>
      <c r="C24" s="84">
        <v>15.336</v>
      </c>
      <c r="D24" s="50">
        <v>0</v>
      </c>
      <c r="E24" s="50">
        <v>0.25</v>
      </c>
      <c r="F24" s="57">
        <v>15</v>
      </c>
      <c r="G24" s="64">
        <v>4</v>
      </c>
      <c r="H24" s="64">
        <v>20</v>
      </c>
      <c r="I24" s="57">
        <v>20</v>
      </c>
      <c r="J24" s="61">
        <v>20</v>
      </c>
      <c r="K24" s="11">
        <f t="shared" si="1"/>
        <v>79</v>
      </c>
      <c r="L24" s="16">
        <f t="shared" si="2"/>
        <v>640</v>
      </c>
      <c r="M24" s="16">
        <f t="shared" si="3"/>
        <v>160</v>
      </c>
      <c r="N24" s="16">
        <f t="shared" si="4"/>
        <v>800</v>
      </c>
      <c r="O24" s="16">
        <f t="shared" si="5"/>
        <v>800</v>
      </c>
      <c r="P24" s="16">
        <f t="shared" si="6"/>
        <v>800</v>
      </c>
      <c r="Q24" s="13">
        <f t="shared" si="7"/>
        <v>3200</v>
      </c>
      <c r="R24" s="39">
        <v>20</v>
      </c>
      <c r="S24" s="39">
        <v>5</v>
      </c>
      <c r="T24" s="39">
        <v>25</v>
      </c>
      <c r="U24" s="39">
        <v>25</v>
      </c>
      <c r="V24" s="39">
        <v>25</v>
      </c>
      <c r="W24" s="42">
        <f t="shared" si="8"/>
        <v>100</v>
      </c>
      <c r="X24" s="83"/>
      <c r="Y24" s="85"/>
      <c r="Z24" s="85"/>
      <c r="AA24" s="85"/>
      <c r="AB24" s="85"/>
      <c r="AC24" s="85"/>
    </row>
    <row r="25" spans="1:29" s="37" customFormat="1" ht="12.75" customHeight="1" x14ac:dyDescent="0.25">
      <c r="A25" s="48" t="s">
        <v>69</v>
      </c>
      <c r="B25" s="49">
        <v>61</v>
      </c>
      <c r="C25" s="84">
        <v>29.224</v>
      </c>
      <c r="D25" s="50">
        <v>0</v>
      </c>
      <c r="E25" s="50">
        <v>0.25</v>
      </c>
      <c r="F25" s="57"/>
      <c r="G25" s="64"/>
      <c r="H25" s="64">
        <v>5</v>
      </c>
      <c r="I25" s="57">
        <v>10</v>
      </c>
      <c r="J25" s="61">
        <v>10</v>
      </c>
      <c r="K25" s="11">
        <f t="shared" si="1"/>
        <v>25</v>
      </c>
      <c r="L25" s="16">
        <f t="shared" si="2"/>
        <v>0</v>
      </c>
      <c r="M25" s="16">
        <f t="shared" si="3"/>
        <v>0</v>
      </c>
      <c r="N25" s="16">
        <f t="shared" si="4"/>
        <v>305</v>
      </c>
      <c r="O25" s="16">
        <f t="shared" si="5"/>
        <v>732</v>
      </c>
      <c r="P25" s="16">
        <f t="shared" si="6"/>
        <v>793</v>
      </c>
      <c r="Q25" s="13">
        <f t="shared" si="7"/>
        <v>1830</v>
      </c>
      <c r="R25" s="39">
        <v>0</v>
      </c>
      <c r="S25" s="39">
        <v>0</v>
      </c>
      <c r="T25" s="39">
        <v>5</v>
      </c>
      <c r="U25" s="39">
        <v>12</v>
      </c>
      <c r="V25" s="39">
        <v>13</v>
      </c>
      <c r="W25" s="42">
        <f t="shared" si="8"/>
        <v>30</v>
      </c>
      <c r="X25" s="83"/>
      <c r="Y25" s="85"/>
      <c r="Z25" s="85"/>
      <c r="AA25" s="85"/>
      <c r="AB25" s="85"/>
      <c r="AC25" s="85"/>
    </row>
    <row r="26" spans="1:29" s="37" customFormat="1" ht="12.75" customHeight="1" x14ac:dyDescent="0.25">
      <c r="A26" s="48" t="s">
        <v>71</v>
      </c>
      <c r="B26" s="49">
        <v>32.4</v>
      </c>
      <c r="C26" s="84">
        <v>15.52</v>
      </c>
      <c r="D26" s="50">
        <v>0</v>
      </c>
      <c r="E26" s="50">
        <v>0.25</v>
      </c>
      <c r="F26" s="57">
        <v>20</v>
      </c>
      <c r="G26" s="64">
        <v>16</v>
      </c>
      <c r="H26" s="64">
        <v>10</v>
      </c>
      <c r="I26" s="57">
        <v>30</v>
      </c>
      <c r="J26" s="61">
        <v>10</v>
      </c>
      <c r="K26" s="11">
        <f t="shared" si="1"/>
        <v>86</v>
      </c>
      <c r="L26" s="16">
        <f t="shared" si="2"/>
        <v>810</v>
      </c>
      <c r="M26" s="16">
        <f t="shared" si="3"/>
        <v>648</v>
      </c>
      <c r="N26" s="16">
        <f t="shared" si="4"/>
        <v>388.79999999999995</v>
      </c>
      <c r="O26" s="16">
        <f t="shared" si="5"/>
        <v>1166.3999999999999</v>
      </c>
      <c r="P26" s="16">
        <f t="shared" si="6"/>
        <v>388.79999999999995</v>
      </c>
      <c r="Q26" s="13">
        <f t="shared" si="7"/>
        <v>3402</v>
      </c>
      <c r="R26" s="39">
        <v>25</v>
      </c>
      <c r="S26" s="39">
        <v>20</v>
      </c>
      <c r="T26" s="39">
        <v>12</v>
      </c>
      <c r="U26" s="39">
        <v>36</v>
      </c>
      <c r="V26" s="39">
        <v>12</v>
      </c>
      <c r="W26" s="42">
        <f t="shared" si="8"/>
        <v>105</v>
      </c>
      <c r="X26" s="83"/>
      <c r="Y26" s="85"/>
      <c r="Z26" s="85"/>
      <c r="AA26" s="85"/>
      <c r="AB26" s="85"/>
      <c r="AC26" s="85"/>
    </row>
    <row r="27" spans="1:29" s="37" customFormat="1" ht="12.75" customHeight="1" x14ac:dyDescent="0.25">
      <c r="A27" s="48" t="s">
        <v>72</v>
      </c>
      <c r="B27" s="49">
        <v>15</v>
      </c>
      <c r="C27" s="84">
        <v>7.1840000000000002</v>
      </c>
      <c r="D27" s="50">
        <v>0</v>
      </c>
      <c r="E27" s="50">
        <v>0.25</v>
      </c>
      <c r="F27" s="57">
        <v>5</v>
      </c>
      <c r="G27" s="64"/>
      <c r="H27" s="64"/>
      <c r="I27" s="57"/>
      <c r="J27" s="61">
        <v>5</v>
      </c>
      <c r="K27" s="11">
        <f t="shared" si="1"/>
        <v>10</v>
      </c>
      <c r="L27" s="16">
        <f t="shared" si="2"/>
        <v>105</v>
      </c>
      <c r="M27" s="16">
        <f t="shared" si="3"/>
        <v>0</v>
      </c>
      <c r="N27" s="16">
        <f t="shared" si="4"/>
        <v>0</v>
      </c>
      <c r="O27" s="16">
        <f t="shared" si="5"/>
        <v>0</v>
      </c>
      <c r="P27" s="16">
        <f t="shared" si="6"/>
        <v>120</v>
      </c>
      <c r="Q27" s="13">
        <f t="shared" si="7"/>
        <v>225</v>
      </c>
      <c r="R27" s="39">
        <v>7</v>
      </c>
      <c r="S27" s="39">
        <v>0</v>
      </c>
      <c r="T27" s="39">
        <v>0</v>
      </c>
      <c r="U27" s="39">
        <v>0</v>
      </c>
      <c r="V27" s="39">
        <v>8</v>
      </c>
      <c r="W27" s="42">
        <f t="shared" si="8"/>
        <v>15</v>
      </c>
      <c r="X27" s="83"/>
      <c r="Y27" s="85"/>
      <c r="Z27" s="85"/>
      <c r="AA27" s="85"/>
      <c r="AB27" s="85"/>
      <c r="AC27" s="85"/>
    </row>
    <row r="28" spans="1:29" ht="12.75" customHeight="1" x14ac:dyDescent="0.25">
      <c r="A28" s="48" t="s">
        <v>73</v>
      </c>
      <c r="B28" s="49">
        <v>49.5</v>
      </c>
      <c r="C28" s="84">
        <v>23.72</v>
      </c>
      <c r="D28" s="50">
        <v>0</v>
      </c>
      <c r="E28" s="50">
        <v>0.25</v>
      </c>
      <c r="F28" s="55">
        <v>20</v>
      </c>
      <c r="G28" s="63"/>
      <c r="H28" s="63">
        <v>10</v>
      </c>
      <c r="I28" s="55">
        <v>10</v>
      </c>
      <c r="J28" s="58"/>
      <c r="K28" s="11">
        <f t="shared" si="1"/>
        <v>40</v>
      </c>
      <c r="L28" s="16">
        <f t="shared" si="2"/>
        <v>1237.5</v>
      </c>
      <c r="M28" s="16">
        <f t="shared" si="3"/>
        <v>0</v>
      </c>
      <c r="N28" s="16">
        <f t="shared" si="4"/>
        <v>643.5</v>
      </c>
      <c r="O28" s="16">
        <f t="shared" si="5"/>
        <v>594</v>
      </c>
      <c r="P28" s="16">
        <f t="shared" si="6"/>
        <v>0</v>
      </c>
      <c r="Q28" s="13">
        <f t="shared" si="7"/>
        <v>2475</v>
      </c>
      <c r="R28" s="33">
        <v>25</v>
      </c>
      <c r="S28" s="33">
        <v>0</v>
      </c>
      <c r="T28" s="33">
        <v>13</v>
      </c>
      <c r="U28" s="33">
        <v>12</v>
      </c>
      <c r="V28" s="33">
        <v>0</v>
      </c>
      <c r="W28" s="42">
        <f t="shared" si="8"/>
        <v>50</v>
      </c>
      <c r="X28" s="83"/>
      <c r="Y28" s="86"/>
      <c r="Z28" s="86"/>
      <c r="AA28" s="86"/>
      <c r="AB28" s="86"/>
      <c r="AC28" s="86"/>
    </row>
    <row r="29" spans="1:29" ht="12.75" customHeight="1" x14ac:dyDescent="0.25">
      <c r="A29" s="48" t="s">
        <v>75</v>
      </c>
      <c r="B29" s="49">
        <v>69.5</v>
      </c>
      <c r="C29" s="84">
        <v>33.304000000000002</v>
      </c>
      <c r="D29" s="50">
        <v>0</v>
      </c>
      <c r="E29" s="50">
        <v>0.25</v>
      </c>
      <c r="F29" s="55">
        <v>10</v>
      </c>
      <c r="G29" s="63"/>
      <c r="H29" s="63"/>
      <c r="I29" s="55"/>
      <c r="J29" s="58"/>
      <c r="K29" s="11">
        <f t="shared" si="1"/>
        <v>10</v>
      </c>
      <c r="L29" s="16">
        <f t="shared" si="2"/>
        <v>1042.5</v>
      </c>
      <c r="M29" s="16">
        <f t="shared" si="3"/>
        <v>0</v>
      </c>
      <c r="N29" s="16">
        <f t="shared" si="4"/>
        <v>0</v>
      </c>
      <c r="O29" s="16">
        <f t="shared" si="5"/>
        <v>0</v>
      </c>
      <c r="P29" s="16">
        <f t="shared" si="6"/>
        <v>0</v>
      </c>
      <c r="Q29" s="13">
        <f t="shared" si="7"/>
        <v>1042.5</v>
      </c>
      <c r="R29" s="33">
        <v>15</v>
      </c>
      <c r="S29" s="33">
        <v>0</v>
      </c>
      <c r="T29" s="33">
        <v>0</v>
      </c>
      <c r="U29" s="33">
        <v>0</v>
      </c>
      <c r="V29" s="33">
        <v>0</v>
      </c>
      <c r="W29" s="42">
        <f t="shared" si="8"/>
        <v>15</v>
      </c>
      <c r="X29" s="83"/>
      <c r="Y29" s="86"/>
      <c r="Z29" s="86"/>
      <c r="AA29" s="86"/>
      <c r="AB29" s="86"/>
      <c r="AC29" s="86"/>
    </row>
    <row r="30" spans="1:29" ht="12.75" customHeight="1" x14ac:dyDescent="0.25">
      <c r="A30" s="48" t="s">
        <v>76</v>
      </c>
      <c r="B30" s="49">
        <v>34</v>
      </c>
      <c r="C30" s="84">
        <v>16.288</v>
      </c>
      <c r="D30" s="50">
        <v>0</v>
      </c>
      <c r="E30" s="50">
        <v>0.25</v>
      </c>
      <c r="F30" s="55">
        <v>10</v>
      </c>
      <c r="G30" s="63"/>
      <c r="H30" s="63">
        <v>10</v>
      </c>
      <c r="I30" s="55">
        <v>40</v>
      </c>
      <c r="J30" s="58"/>
      <c r="K30" s="11">
        <f t="shared" si="1"/>
        <v>60</v>
      </c>
      <c r="L30" s="16">
        <f t="shared" si="2"/>
        <v>408</v>
      </c>
      <c r="M30" s="16">
        <f t="shared" si="3"/>
        <v>0</v>
      </c>
      <c r="N30" s="16">
        <f t="shared" si="4"/>
        <v>442</v>
      </c>
      <c r="O30" s="16">
        <f t="shared" si="5"/>
        <v>1700</v>
      </c>
      <c r="P30" s="16">
        <f t="shared" si="6"/>
        <v>0</v>
      </c>
      <c r="Q30" s="13">
        <f t="shared" si="7"/>
        <v>2550</v>
      </c>
      <c r="R30" s="33">
        <v>12</v>
      </c>
      <c r="S30" s="33">
        <v>0</v>
      </c>
      <c r="T30" s="33">
        <v>13</v>
      </c>
      <c r="U30" s="33">
        <v>50</v>
      </c>
      <c r="V30" s="33">
        <v>0</v>
      </c>
      <c r="W30" s="42">
        <f t="shared" si="8"/>
        <v>75</v>
      </c>
      <c r="X30" s="83"/>
      <c r="Y30" s="86"/>
      <c r="Z30" s="86"/>
      <c r="AA30" s="86"/>
      <c r="AB30" s="86"/>
      <c r="AC30" s="86"/>
    </row>
    <row r="31" spans="1:29" ht="12.75" customHeight="1" x14ac:dyDescent="0.25">
      <c r="A31" s="48" t="s">
        <v>77</v>
      </c>
      <c r="B31" s="49">
        <v>18</v>
      </c>
      <c r="C31" s="84">
        <v>8.6239000000000008</v>
      </c>
      <c r="D31" s="50">
        <v>0</v>
      </c>
      <c r="E31" s="50">
        <v>0.25</v>
      </c>
      <c r="F31" s="55"/>
      <c r="G31" s="63"/>
      <c r="H31" s="63">
        <v>10</v>
      </c>
      <c r="I31" s="55">
        <v>20</v>
      </c>
      <c r="J31" s="58"/>
      <c r="K31" s="11">
        <f t="shared" si="1"/>
        <v>30</v>
      </c>
      <c r="L31" s="16">
        <f t="shared" si="2"/>
        <v>0</v>
      </c>
      <c r="M31" s="16">
        <f t="shared" si="3"/>
        <v>0</v>
      </c>
      <c r="N31" s="16">
        <f t="shared" si="4"/>
        <v>270</v>
      </c>
      <c r="O31" s="16">
        <f t="shared" si="5"/>
        <v>450</v>
      </c>
      <c r="P31" s="16">
        <f t="shared" si="6"/>
        <v>0</v>
      </c>
      <c r="Q31" s="13">
        <f t="shared" si="7"/>
        <v>720</v>
      </c>
      <c r="R31" s="33">
        <v>0</v>
      </c>
      <c r="S31" s="33">
        <v>0</v>
      </c>
      <c r="T31" s="33">
        <v>15</v>
      </c>
      <c r="U31" s="33">
        <v>25</v>
      </c>
      <c r="V31" s="33">
        <v>0</v>
      </c>
      <c r="W31" s="42">
        <f t="shared" si="8"/>
        <v>40</v>
      </c>
      <c r="X31" s="83"/>
      <c r="Y31" s="86"/>
      <c r="Z31" s="86"/>
      <c r="AA31" s="86"/>
      <c r="AB31" s="86"/>
      <c r="AC31" s="86"/>
    </row>
    <row r="32" spans="1:29" ht="12.75" customHeight="1" x14ac:dyDescent="0.25">
      <c r="A32" s="48" t="s">
        <v>79</v>
      </c>
      <c r="B32" s="49">
        <v>39.799999999999997</v>
      </c>
      <c r="C32" s="84">
        <v>19.072099999999999</v>
      </c>
      <c r="D32" s="50">
        <v>0</v>
      </c>
      <c r="E32" s="50">
        <v>0.25</v>
      </c>
      <c r="F32" s="55">
        <v>10</v>
      </c>
      <c r="G32" s="63"/>
      <c r="H32" s="63">
        <v>5</v>
      </c>
      <c r="I32" s="55">
        <v>10</v>
      </c>
      <c r="J32" s="58">
        <v>10</v>
      </c>
      <c r="K32" s="11">
        <f t="shared" si="1"/>
        <v>35</v>
      </c>
      <c r="L32" s="16">
        <f t="shared" si="2"/>
        <v>517.4</v>
      </c>
      <c r="M32" s="16">
        <f t="shared" si="3"/>
        <v>0</v>
      </c>
      <c r="N32" s="16">
        <f t="shared" si="4"/>
        <v>238.79999999999998</v>
      </c>
      <c r="O32" s="16">
        <f t="shared" si="5"/>
        <v>517.4</v>
      </c>
      <c r="P32" s="16">
        <f t="shared" si="6"/>
        <v>517.4</v>
      </c>
      <c r="Q32" s="13">
        <f t="shared" si="7"/>
        <v>1791</v>
      </c>
      <c r="R32" s="33">
        <v>13</v>
      </c>
      <c r="S32" s="33">
        <v>0</v>
      </c>
      <c r="T32" s="33">
        <v>6</v>
      </c>
      <c r="U32" s="33">
        <v>13</v>
      </c>
      <c r="V32" s="33">
        <v>13</v>
      </c>
      <c r="W32" s="42">
        <f t="shared" si="8"/>
        <v>45</v>
      </c>
      <c r="X32" s="83"/>
      <c r="Y32" s="86"/>
      <c r="Z32" s="86"/>
      <c r="AA32" s="86"/>
      <c r="AB32" s="86"/>
      <c r="AC32" s="86"/>
    </row>
    <row r="33" spans="1:29" ht="12.75" customHeight="1" x14ac:dyDescent="0.25">
      <c r="A33" s="48" t="s">
        <v>80</v>
      </c>
      <c r="B33" s="49">
        <v>31.8</v>
      </c>
      <c r="C33" s="84">
        <v>15.24</v>
      </c>
      <c r="D33" s="50">
        <v>0</v>
      </c>
      <c r="E33" s="50">
        <v>0.25</v>
      </c>
      <c r="F33" s="55"/>
      <c r="G33" s="63"/>
      <c r="H33" s="63">
        <v>5</v>
      </c>
      <c r="I33" s="55"/>
      <c r="J33" s="58"/>
      <c r="K33" s="11">
        <f t="shared" si="1"/>
        <v>5</v>
      </c>
      <c r="L33" s="16">
        <f t="shared" si="2"/>
        <v>0</v>
      </c>
      <c r="M33" s="16">
        <f t="shared" si="3"/>
        <v>0</v>
      </c>
      <c r="N33" s="16">
        <f t="shared" si="4"/>
        <v>159</v>
      </c>
      <c r="O33" s="16">
        <f t="shared" si="5"/>
        <v>0</v>
      </c>
      <c r="P33" s="16">
        <f t="shared" si="6"/>
        <v>0</v>
      </c>
      <c r="Q33" s="13">
        <f t="shared" si="7"/>
        <v>159</v>
      </c>
      <c r="R33" s="33">
        <v>0</v>
      </c>
      <c r="S33" s="33">
        <v>0</v>
      </c>
      <c r="T33" s="33">
        <v>5</v>
      </c>
      <c r="U33" s="33">
        <v>0</v>
      </c>
      <c r="V33" s="33">
        <v>0</v>
      </c>
      <c r="W33" s="42">
        <f t="shared" si="8"/>
        <v>5</v>
      </c>
      <c r="X33" s="83"/>
      <c r="Y33" s="86"/>
      <c r="Z33" s="86"/>
      <c r="AA33" s="86"/>
      <c r="AB33" s="86"/>
      <c r="AC33" s="86"/>
    </row>
    <row r="34" spans="1:29" ht="12.75" customHeight="1" x14ac:dyDescent="0.25">
      <c r="A34" s="48" t="s">
        <v>83</v>
      </c>
      <c r="B34" s="49">
        <v>20.3</v>
      </c>
      <c r="C34" s="84">
        <v>9.7279999999999998</v>
      </c>
      <c r="D34" s="50">
        <v>0</v>
      </c>
      <c r="E34" s="50">
        <v>0.25</v>
      </c>
      <c r="F34" s="55"/>
      <c r="G34" s="63"/>
      <c r="H34" s="63"/>
      <c r="I34" s="55">
        <v>40</v>
      </c>
      <c r="J34" s="58"/>
      <c r="K34" s="11">
        <f t="shared" si="1"/>
        <v>40</v>
      </c>
      <c r="L34" s="16">
        <f t="shared" si="2"/>
        <v>0</v>
      </c>
      <c r="M34" s="16">
        <f t="shared" si="3"/>
        <v>0</v>
      </c>
      <c r="N34" s="16">
        <f t="shared" si="4"/>
        <v>0</v>
      </c>
      <c r="O34" s="16">
        <f t="shared" si="5"/>
        <v>1015</v>
      </c>
      <c r="P34" s="16">
        <f t="shared" si="6"/>
        <v>0</v>
      </c>
      <c r="Q34" s="13">
        <f t="shared" si="7"/>
        <v>1015</v>
      </c>
      <c r="R34" s="33">
        <v>0</v>
      </c>
      <c r="S34" s="33">
        <v>0</v>
      </c>
      <c r="T34" s="33">
        <v>0</v>
      </c>
      <c r="U34" s="33">
        <v>50</v>
      </c>
      <c r="V34" s="33">
        <v>0</v>
      </c>
      <c r="W34" s="42">
        <f t="shared" si="8"/>
        <v>50</v>
      </c>
      <c r="X34" s="83"/>
      <c r="Y34" s="86"/>
      <c r="Z34" s="86"/>
      <c r="AA34" s="86"/>
      <c r="AB34" s="86"/>
      <c r="AC34" s="86"/>
    </row>
    <row r="35" spans="1:29" s="37" customFormat="1" ht="12.75" customHeight="1" x14ac:dyDescent="0.25">
      <c r="A35" s="48" t="s">
        <v>94</v>
      </c>
      <c r="B35" s="49">
        <v>13</v>
      </c>
      <c r="C35" s="84">
        <v>5.835</v>
      </c>
      <c r="D35" s="50">
        <v>0</v>
      </c>
      <c r="E35" s="50">
        <v>0.25</v>
      </c>
      <c r="F35" s="56"/>
      <c r="G35" s="65"/>
      <c r="H35" s="66">
        <v>5</v>
      </c>
      <c r="I35" s="56"/>
      <c r="J35" s="62"/>
      <c r="K35" s="11">
        <f t="shared" si="1"/>
        <v>5</v>
      </c>
      <c r="L35" s="16">
        <f t="shared" si="2"/>
        <v>0</v>
      </c>
      <c r="M35" s="16">
        <f t="shared" si="3"/>
        <v>0</v>
      </c>
      <c r="N35" s="16">
        <f t="shared" si="4"/>
        <v>104</v>
      </c>
      <c r="O35" s="16">
        <f t="shared" si="5"/>
        <v>0</v>
      </c>
      <c r="P35" s="16">
        <f t="shared" si="6"/>
        <v>0</v>
      </c>
      <c r="Q35" s="13">
        <f t="shared" si="7"/>
        <v>104</v>
      </c>
      <c r="R35" s="39">
        <v>0</v>
      </c>
      <c r="S35" s="39">
        <v>0</v>
      </c>
      <c r="T35" s="39">
        <v>8</v>
      </c>
      <c r="U35" s="39">
        <v>0</v>
      </c>
      <c r="V35" s="39">
        <v>0</v>
      </c>
      <c r="W35" s="42">
        <f t="shared" si="8"/>
        <v>8</v>
      </c>
      <c r="X35" s="83"/>
      <c r="Y35" s="85"/>
      <c r="Z35" s="85"/>
      <c r="AA35" s="85"/>
      <c r="AB35" s="85"/>
      <c r="AC35" s="85"/>
    </row>
    <row r="36" spans="1:29" s="37" customFormat="1" ht="12.75" customHeight="1" x14ac:dyDescent="0.25">
      <c r="A36" s="48" t="s">
        <v>95</v>
      </c>
      <c r="B36" s="49">
        <v>22</v>
      </c>
      <c r="C36" s="84">
        <v>9.8358000000000008</v>
      </c>
      <c r="D36" s="50">
        <v>0</v>
      </c>
      <c r="E36" s="50">
        <v>0.25</v>
      </c>
      <c r="F36" s="56">
        <v>30</v>
      </c>
      <c r="G36" s="65"/>
      <c r="H36" s="66">
        <v>10</v>
      </c>
      <c r="I36" s="56"/>
      <c r="J36" s="62">
        <v>10</v>
      </c>
      <c r="K36" s="11">
        <f t="shared" si="1"/>
        <v>50</v>
      </c>
      <c r="L36" s="16">
        <f t="shared" si="2"/>
        <v>814</v>
      </c>
      <c r="M36" s="16">
        <f t="shared" si="3"/>
        <v>0</v>
      </c>
      <c r="N36" s="16">
        <f t="shared" si="4"/>
        <v>330</v>
      </c>
      <c r="O36" s="16">
        <f t="shared" si="5"/>
        <v>0</v>
      </c>
      <c r="P36" s="16">
        <f t="shared" si="6"/>
        <v>330</v>
      </c>
      <c r="Q36" s="13">
        <f t="shared" si="7"/>
        <v>1474</v>
      </c>
      <c r="R36" s="39">
        <v>37</v>
      </c>
      <c r="S36" s="39">
        <v>0</v>
      </c>
      <c r="T36" s="39">
        <v>15</v>
      </c>
      <c r="U36" s="39">
        <v>0</v>
      </c>
      <c r="V36" s="39">
        <v>15</v>
      </c>
      <c r="W36" s="42">
        <f t="shared" si="8"/>
        <v>67</v>
      </c>
      <c r="X36" s="83"/>
      <c r="Y36" s="85"/>
      <c r="Z36" s="85"/>
      <c r="AA36" s="85"/>
      <c r="AB36" s="85"/>
      <c r="AC36" s="85"/>
    </row>
    <row r="37" spans="1:29" s="37" customFormat="1" ht="12.75" customHeight="1" x14ac:dyDescent="0.25">
      <c r="A37" s="48" t="s">
        <v>96</v>
      </c>
      <c r="B37" s="49">
        <v>30</v>
      </c>
      <c r="C37" s="84">
        <v>13.311199999999999</v>
      </c>
      <c r="D37" s="50">
        <v>0</v>
      </c>
      <c r="E37" s="50">
        <v>0.25</v>
      </c>
      <c r="F37" s="56">
        <v>20</v>
      </c>
      <c r="G37" s="65"/>
      <c r="H37" s="65"/>
      <c r="I37" s="56"/>
      <c r="J37" s="62"/>
      <c r="K37" s="11">
        <f t="shared" si="1"/>
        <v>20</v>
      </c>
      <c r="L37" s="16">
        <f t="shared" si="2"/>
        <v>810</v>
      </c>
      <c r="M37" s="16">
        <f t="shared" si="3"/>
        <v>0</v>
      </c>
      <c r="N37" s="16">
        <f t="shared" si="4"/>
        <v>0</v>
      </c>
      <c r="O37" s="16">
        <f t="shared" si="5"/>
        <v>0</v>
      </c>
      <c r="P37" s="16">
        <f t="shared" si="6"/>
        <v>0</v>
      </c>
      <c r="Q37" s="13">
        <f t="shared" si="7"/>
        <v>810</v>
      </c>
      <c r="R37" s="39">
        <v>27</v>
      </c>
      <c r="S37" s="39">
        <v>0</v>
      </c>
      <c r="T37" s="39">
        <v>0</v>
      </c>
      <c r="U37" s="39">
        <v>0</v>
      </c>
      <c r="V37" s="39">
        <v>0</v>
      </c>
      <c r="W37" s="42">
        <f t="shared" si="8"/>
        <v>27</v>
      </c>
      <c r="X37" s="83"/>
      <c r="Y37" s="85"/>
      <c r="Z37" s="85"/>
      <c r="AA37" s="85"/>
      <c r="AB37" s="85"/>
      <c r="AC37" s="85"/>
    </row>
    <row r="38" spans="1:29" s="37" customFormat="1" ht="12.75" customHeight="1" x14ac:dyDescent="0.25">
      <c r="A38" s="48" t="s">
        <v>97</v>
      </c>
      <c r="B38" s="49">
        <v>22</v>
      </c>
      <c r="C38" s="84">
        <v>9.9204000000000008</v>
      </c>
      <c r="D38" s="50">
        <v>0</v>
      </c>
      <c r="E38" s="50">
        <v>0.25</v>
      </c>
      <c r="F38" s="56">
        <v>25</v>
      </c>
      <c r="G38" s="65">
        <v>16</v>
      </c>
      <c r="H38" s="66">
        <v>20</v>
      </c>
      <c r="I38" s="56">
        <v>10</v>
      </c>
      <c r="J38" s="62"/>
      <c r="K38" s="11">
        <f t="shared" si="1"/>
        <v>71</v>
      </c>
      <c r="L38" s="16">
        <f t="shared" si="2"/>
        <v>770</v>
      </c>
      <c r="M38" s="16">
        <f t="shared" si="3"/>
        <v>440</v>
      </c>
      <c r="N38" s="16">
        <f t="shared" si="4"/>
        <v>550</v>
      </c>
      <c r="O38" s="16">
        <f t="shared" si="5"/>
        <v>286</v>
      </c>
      <c r="P38" s="16">
        <f t="shared" si="6"/>
        <v>0</v>
      </c>
      <c r="Q38" s="13">
        <f t="shared" si="7"/>
        <v>2046</v>
      </c>
      <c r="R38" s="39">
        <v>35</v>
      </c>
      <c r="S38" s="39">
        <v>20</v>
      </c>
      <c r="T38" s="39">
        <v>25</v>
      </c>
      <c r="U38" s="39">
        <v>13</v>
      </c>
      <c r="V38" s="39">
        <v>0</v>
      </c>
      <c r="W38" s="42">
        <f t="shared" si="8"/>
        <v>93</v>
      </c>
      <c r="X38" s="83"/>
      <c r="Y38" s="85"/>
      <c r="Z38" s="85"/>
      <c r="AA38" s="85"/>
      <c r="AB38" s="85"/>
      <c r="AC38" s="85"/>
    </row>
    <row r="39" spans="1:29" s="37" customFormat="1" ht="12.75" customHeight="1" x14ac:dyDescent="0.25">
      <c r="A39" s="48" t="s">
        <v>98</v>
      </c>
      <c r="B39" s="49">
        <v>40</v>
      </c>
      <c r="C39" s="84">
        <v>17.97</v>
      </c>
      <c r="D39" s="50">
        <v>0</v>
      </c>
      <c r="E39" s="50">
        <v>0.25</v>
      </c>
      <c r="F39" s="56">
        <v>25</v>
      </c>
      <c r="G39" s="65">
        <v>16</v>
      </c>
      <c r="H39" s="66">
        <v>30</v>
      </c>
      <c r="I39" s="56">
        <v>40</v>
      </c>
      <c r="J39" s="62">
        <v>10</v>
      </c>
      <c r="K39" s="11">
        <f t="shared" si="1"/>
        <v>121</v>
      </c>
      <c r="L39" s="16">
        <f t="shared" si="2"/>
        <v>1400</v>
      </c>
      <c r="M39" s="16">
        <f t="shared" si="3"/>
        <v>800</v>
      </c>
      <c r="N39" s="16">
        <f t="shared" si="4"/>
        <v>1600</v>
      </c>
      <c r="O39" s="16">
        <f t="shared" si="5"/>
        <v>2000</v>
      </c>
      <c r="P39" s="16">
        <f t="shared" si="6"/>
        <v>600</v>
      </c>
      <c r="Q39" s="13">
        <f t="shared" ref="Q39:Q55" si="9">SUM(L39:P39)</f>
        <v>6400</v>
      </c>
      <c r="R39" s="39">
        <v>35</v>
      </c>
      <c r="S39" s="39">
        <v>20</v>
      </c>
      <c r="T39" s="39">
        <v>40</v>
      </c>
      <c r="U39" s="39">
        <v>50</v>
      </c>
      <c r="V39" s="39">
        <v>15</v>
      </c>
      <c r="W39" s="42">
        <f t="shared" si="8"/>
        <v>160</v>
      </c>
      <c r="X39" s="83"/>
      <c r="Y39" s="85"/>
      <c r="Z39" s="85"/>
      <c r="AA39" s="85"/>
      <c r="AB39" s="85"/>
      <c r="AC39" s="85"/>
    </row>
    <row r="40" spans="1:29" ht="12.75" customHeight="1" x14ac:dyDescent="0.25">
      <c r="A40" s="48" t="s">
        <v>100</v>
      </c>
      <c r="B40" s="49">
        <v>29</v>
      </c>
      <c r="C40" s="84">
        <v>13.896000000000001</v>
      </c>
      <c r="D40" s="50">
        <v>0</v>
      </c>
      <c r="E40" s="50">
        <v>0.25</v>
      </c>
      <c r="F40" s="55">
        <v>25</v>
      </c>
      <c r="G40" s="63">
        <v>16</v>
      </c>
      <c r="H40" s="63">
        <v>20</v>
      </c>
      <c r="I40" s="55">
        <v>40</v>
      </c>
      <c r="J40" s="58">
        <v>10</v>
      </c>
      <c r="K40" s="11">
        <f t="shared" si="1"/>
        <v>111</v>
      </c>
      <c r="L40" s="16">
        <f t="shared" si="2"/>
        <v>870</v>
      </c>
      <c r="M40" s="16">
        <f t="shared" si="3"/>
        <v>580</v>
      </c>
      <c r="N40" s="16">
        <f t="shared" si="4"/>
        <v>725</v>
      </c>
      <c r="O40" s="16">
        <f t="shared" si="5"/>
        <v>1450</v>
      </c>
      <c r="P40" s="16">
        <f t="shared" si="6"/>
        <v>435</v>
      </c>
      <c r="Q40" s="13">
        <f t="shared" si="9"/>
        <v>4060</v>
      </c>
      <c r="R40" s="33">
        <v>30</v>
      </c>
      <c r="S40" s="33">
        <v>20</v>
      </c>
      <c r="T40" s="33">
        <v>25</v>
      </c>
      <c r="U40" s="33">
        <v>50</v>
      </c>
      <c r="V40" s="33">
        <v>15</v>
      </c>
      <c r="W40" s="42">
        <f t="shared" si="8"/>
        <v>140</v>
      </c>
      <c r="X40" s="83"/>
      <c r="Y40" s="86"/>
      <c r="Z40" s="86"/>
      <c r="AA40" s="86"/>
      <c r="AB40" s="86"/>
      <c r="AC40" s="86"/>
    </row>
    <row r="41" spans="1:29" ht="12.75" customHeight="1" x14ac:dyDescent="0.25">
      <c r="A41" s="48" t="s">
        <v>102</v>
      </c>
      <c r="B41" s="49">
        <v>29.6</v>
      </c>
      <c r="C41" s="84">
        <v>14.2</v>
      </c>
      <c r="D41" s="50">
        <v>0</v>
      </c>
      <c r="E41" s="50">
        <v>0.25</v>
      </c>
      <c r="F41" s="54">
        <v>10</v>
      </c>
      <c r="G41" s="67"/>
      <c r="H41" s="68">
        <v>10</v>
      </c>
      <c r="I41" s="54">
        <v>10</v>
      </c>
      <c r="J41" s="60">
        <v>10</v>
      </c>
      <c r="K41" s="11">
        <f t="shared" si="1"/>
        <v>40</v>
      </c>
      <c r="L41" s="16">
        <f t="shared" si="2"/>
        <v>355.20000000000005</v>
      </c>
      <c r="M41" s="16">
        <f t="shared" si="3"/>
        <v>0</v>
      </c>
      <c r="N41" s="16">
        <f t="shared" si="4"/>
        <v>384.8</v>
      </c>
      <c r="O41" s="16">
        <f t="shared" si="5"/>
        <v>355.20000000000005</v>
      </c>
      <c r="P41" s="16">
        <f t="shared" si="6"/>
        <v>384.8</v>
      </c>
      <c r="Q41" s="13">
        <f t="shared" si="9"/>
        <v>1480</v>
      </c>
      <c r="R41" s="33">
        <v>12</v>
      </c>
      <c r="S41" s="33">
        <v>0</v>
      </c>
      <c r="T41" s="33">
        <v>13</v>
      </c>
      <c r="U41" s="33">
        <v>12</v>
      </c>
      <c r="V41" s="33">
        <v>13</v>
      </c>
      <c r="W41" s="42">
        <f t="shared" si="8"/>
        <v>50</v>
      </c>
      <c r="X41" s="83"/>
      <c r="Y41" s="86"/>
      <c r="Z41" s="86"/>
      <c r="AA41" s="86"/>
      <c r="AB41" s="86"/>
      <c r="AC41" s="86"/>
    </row>
    <row r="42" spans="1:29" ht="12.75" customHeight="1" x14ac:dyDescent="0.25">
      <c r="A42" s="48" t="s">
        <v>103</v>
      </c>
      <c r="B42" s="49">
        <v>15.2</v>
      </c>
      <c r="C42" s="84">
        <v>6.8324999999999996</v>
      </c>
      <c r="D42" s="50">
        <v>0</v>
      </c>
      <c r="E42" s="50">
        <v>0.25</v>
      </c>
      <c r="F42" s="54">
        <v>20</v>
      </c>
      <c r="G42" s="68">
        <v>8</v>
      </c>
      <c r="H42" s="68">
        <v>30</v>
      </c>
      <c r="I42" s="54">
        <v>10</v>
      </c>
      <c r="J42" s="60">
        <v>10</v>
      </c>
      <c r="K42" s="11">
        <f t="shared" si="1"/>
        <v>78</v>
      </c>
      <c r="L42" s="16">
        <f t="shared" si="2"/>
        <v>380</v>
      </c>
      <c r="M42" s="16">
        <f t="shared" si="3"/>
        <v>152</v>
      </c>
      <c r="N42" s="16">
        <f t="shared" si="4"/>
        <v>592.79999999999995</v>
      </c>
      <c r="O42" s="16">
        <f t="shared" si="5"/>
        <v>228</v>
      </c>
      <c r="P42" s="16">
        <f t="shared" si="6"/>
        <v>228</v>
      </c>
      <c r="Q42" s="13">
        <f t="shared" si="9"/>
        <v>1580.8</v>
      </c>
      <c r="R42" s="33">
        <v>25</v>
      </c>
      <c r="S42" s="33">
        <v>10</v>
      </c>
      <c r="T42" s="33">
        <v>39</v>
      </c>
      <c r="U42" s="33">
        <v>15</v>
      </c>
      <c r="V42" s="33">
        <v>15</v>
      </c>
      <c r="W42" s="42">
        <f t="shared" si="8"/>
        <v>104</v>
      </c>
      <c r="X42" s="83"/>
      <c r="Y42" s="86"/>
      <c r="Z42" s="86"/>
      <c r="AA42" s="86"/>
      <c r="AB42" s="86"/>
      <c r="AC42" s="86"/>
    </row>
    <row r="43" spans="1:29" ht="12.75" customHeight="1" x14ac:dyDescent="0.25">
      <c r="A43" s="48" t="s">
        <v>104</v>
      </c>
      <c r="B43" s="49">
        <v>12.1</v>
      </c>
      <c r="C43" s="84">
        <v>5.46</v>
      </c>
      <c r="D43" s="50">
        <v>0</v>
      </c>
      <c r="E43" s="50">
        <v>0.25</v>
      </c>
      <c r="F43" s="54">
        <v>20</v>
      </c>
      <c r="G43" s="68">
        <v>8</v>
      </c>
      <c r="H43" s="68">
        <v>40</v>
      </c>
      <c r="I43" s="54">
        <v>10</v>
      </c>
      <c r="J43" s="60">
        <v>10</v>
      </c>
      <c r="K43" s="11">
        <f t="shared" si="1"/>
        <v>88</v>
      </c>
      <c r="L43" s="16">
        <f t="shared" si="2"/>
        <v>302.5</v>
      </c>
      <c r="M43" s="16">
        <f t="shared" si="3"/>
        <v>181.5</v>
      </c>
      <c r="N43" s="16">
        <f t="shared" si="4"/>
        <v>605</v>
      </c>
      <c r="O43" s="16">
        <f t="shared" si="5"/>
        <v>181.5</v>
      </c>
      <c r="P43" s="16">
        <f t="shared" si="6"/>
        <v>181.5</v>
      </c>
      <c r="Q43" s="13">
        <f t="shared" si="9"/>
        <v>1452</v>
      </c>
      <c r="R43" s="33">
        <v>25</v>
      </c>
      <c r="S43" s="33">
        <v>15</v>
      </c>
      <c r="T43" s="33">
        <v>50</v>
      </c>
      <c r="U43" s="33">
        <v>15</v>
      </c>
      <c r="V43" s="33">
        <v>15</v>
      </c>
      <c r="W43" s="42">
        <f t="shared" si="8"/>
        <v>120</v>
      </c>
      <c r="X43" s="83"/>
      <c r="Y43" s="86"/>
      <c r="Z43" s="86"/>
      <c r="AA43" s="86"/>
      <c r="AB43" s="86"/>
      <c r="AC43" s="86"/>
    </row>
    <row r="44" spans="1:29" ht="12.75" customHeight="1" x14ac:dyDescent="0.25">
      <c r="A44" s="48" t="s">
        <v>105</v>
      </c>
      <c r="B44" s="49">
        <v>9.6999999999999993</v>
      </c>
      <c r="C44" s="84">
        <v>4.4695</v>
      </c>
      <c r="D44" s="50">
        <v>0</v>
      </c>
      <c r="E44" s="50">
        <v>0.25</v>
      </c>
      <c r="F44" s="54"/>
      <c r="G44" s="68"/>
      <c r="H44" s="68">
        <v>10</v>
      </c>
      <c r="I44" s="54"/>
      <c r="J44" s="60"/>
      <c r="K44" s="11">
        <f t="shared" si="1"/>
        <v>10</v>
      </c>
      <c r="L44" s="16">
        <f t="shared" si="2"/>
        <v>0</v>
      </c>
      <c r="M44" s="16">
        <f t="shared" si="3"/>
        <v>0</v>
      </c>
      <c r="N44" s="16">
        <f t="shared" si="4"/>
        <v>126.1</v>
      </c>
      <c r="O44" s="16">
        <f t="shared" si="5"/>
        <v>0</v>
      </c>
      <c r="P44" s="16">
        <f t="shared" si="6"/>
        <v>0</v>
      </c>
      <c r="Q44" s="13">
        <f t="shared" si="9"/>
        <v>126.1</v>
      </c>
      <c r="R44" s="33">
        <v>0</v>
      </c>
      <c r="S44" s="33">
        <v>0</v>
      </c>
      <c r="T44" s="33">
        <v>13</v>
      </c>
      <c r="U44" s="33">
        <v>0</v>
      </c>
      <c r="V44" s="33">
        <v>0</v>
      </c>
      <c r="W44" s="42">
        <f t="shared" si="8"/>
        <v>13</v>
      </c>
      <c r="X44" s="83"/>
      <c r="Y44" s="86"/>
      <c r="Z44" s="86"/>
      <c r="AA44" s="86"/>
      <c r="AB44" s="86"/>
      <c r="AC44" s="86"/>
    </row>
    <row r="45" spans="1:29" ht="12.75" customHeight="1" x14ac:dyDescent="0.25">
      <c r="A45" s="48" t="s">
        <v>106</v>
      </c>
      <c r="B45" s="49">
        <v>21</v>
      </c>
      <c r="C45" s="84">
        <v>9.4474499999999999</v>
      </c>
      <c r="D45" s="50">
        <v>0</v>
      </c>
      <c r="E45" s="50">
        <v>0.33</v>
      </c>
      <c r="F45" s="55">
        <v>45</v>
      </c>
      <c r="G45" s="63">
        <v>16</v>
      </c>
      <c r="H45" s="63">
        <v>80</v>
      </c>
      <c r="I45" s="55"/>
      <c r="J45" s="58">
        <v>50</v>
      </c>
      <c r="K45" s="11">
        <f t="shared" si="1"/>
        <v>191</v>
      </c>
      <c r="L45" s="16">
        <f t="shared" si="2"/>
        <v>1260</v>
      </c>
      <c r="M45" s="16">
        <f t="shared" si="3"/>
        <v>483</v>
      </c>
      <c r="N45" s="16">
        <f t="shared" si="4"/>
        <v>2205</v>
      </c>
      <c r="O45" s="16">
        <f t="shared" si="5"/>
        <v>0</v>
      </c>
      <c r="P45" s="16">
        <f t="shared" si="6"/>
        <v>1365</v>
      </c>
      <c r="Q45" s="13">
        <f t="shared" si="9"/>
        <v>5313</v>
      </c>
      <c r="R45" s="33">
        <v>60</v>
      </c>
      <c r="S45" s="33">
        <v>23</v>
      </c>
      <c r="T45" s="33">
        <v>105</v>
      </c>
      <c r="U45" s="33">
        <v>0</v>
      </c>
      <c r="V45" s="33">
        <v>65</v>
      </c>
      <c r="W45" s="42">
        <f t="shared" si="8"/>
        <v>253</v>
      </c>
      <c r="X45" s="83"/>
      <c r="Y45" s="86"/>
      <c r="Z45" s="86"/>
      <c r="AA45" s="86"/>
      <c r="AB45" s="86"/>
      <c r="AC45" s="86"/>
    </row>
    <row r="46" spans="1:29" ht="12.75" customHeight="1" x14ac:dyDescent="0.25">
      <c r="A46" s="48" t="s">
        <v>108</v>
      </c>
      <c r="B46" s="49">
        <v>81.400000000000006</v>
      </c>
      <c r="C46" s="84">
        <v>39</v>
      </c>
      <c r="D46" s="50">
        <v>0</v>
      </c>
      <c r="E46" s="50">
        <v>0.25</v>
      </c>
      <c r="F46" s="55"/>
      <c r="G46" s="63"/>
      <c r="H46" s="63">
        <v>5</v>
      </c>
      <c r="I46" s="55"/>
      <c r="J46" s="58">
        <v>10</v>
      </c>
      <c r="K46" s="11">
        <f t="shared" si="1"/>
        <v>15</v>
      </c>
      <c r="L46" s="16">
        <f t="shared" si="2"/>
        <v>0</v>
      </c>
      <c r="M46" s="16">
        <f t="shared" si="3"/>
        <v>0</v>
      </c>
      <c r="N46" s="16">
        <f t="shared" si="4"/>
        <v>488.40000000000003</v>
      </c>
      <c r="O46" s="16">
        <f t="shared" si="5"/>
        <v>0</v>
      </c>
      <c r="P46" s="16">
        <f t="shared" si="6"/>
        <v>1139.6000000000001</v>
      </c>
      <c r="Q46" s="13">
        <f t="shared" si="9"/>
        <v>1628.0000000000002</v>
      </c>
      <c r="R46" s="33">
        <v>0</v>
      </c>
      <c r="S46" s="33">
        <v>0</v>
      </c>
      <c r="T46" s="33">
        <v>6</v>
      </c>
      <c r="U46" s="33">
        <v>0</v>
      </c>
      <c r="V46" s="33">
        <v>14</v>
      </c>
      <c r="W46" s="42">
        <f t="shared" si="8"/>
        <v>20</v>
      </c>
      <c r="X46" s="83"/>
      <c r="Y46" s="86"/>
      <c r="Z46" s="86"/>
      <c r="AA46" s="86"/>
      <c r="AB46" s="86"/>
      <c r="AC46" s="86"/>
    </row>
    <row r="47" spans="1:29" ht="12.75" customHeight="1" x14ac:dyDescent="0.25">
      <c r="A47" s="48" t="s">
        <v>109</v>
      </c>
      <c r="B47" s="49">
        <v>22.5</v>
      </c>
      <c r="C47" s="84">
        <v>10.784000000000001</v>
      </c>
      <c r="D47" s="50">
        <v>0</v>
      </c>
      <c r="E47" s="50">
        <v>0.25</v>
      </c>
      <c r="F47" s="53">
        <v>10</v>
      </c>
      <c r="G47" s="63"/>
      <c r="H47" s="63"/>
      <c r="I47" s="53">
        <v>10</v>
      </c>
      <c r="J47" s="59">
        <v>10</v>
      </c>
      <c r="K47" s="11">
        <f t="shared" si="1"/>
        <v>30</v>
      </c>
      <c r="L47" s="16">
        <f t="shared" si="2"/>
        <v>315</v>
      </c>
      <c r="M47" s="16">
        <f t="shared" si="3"/>
        <v>0</v>
      </c>
      <c r="N47" s="16">
        <f t="shared" si="4"/>
        <v>0</v>
      </c>
      <c r="O47" s="16">
        <f t="shared" si="5"/>
        <v>292.5</v>
      </c>
      <c r="P47" s="16">
        <f t="shared" si="6"/>
        <v>292.5</v>
      </c>
      <c r="Q47" s="13">
        <f t="shared" si="9"/>
        <v>900</v>
      </c>
      <c r="R47" s="33">
        <v>14</v>
      </c>
      <c r="S47" s="33">
        <v>0</v>
      </c>
      <c r="T47" s="33">
        <v>0</v>
      </c>
      <c r="U47" s="33">
        <v>13</v>
      </c>
      <c r="V47" s="33">
        <v>13</v>
      </c>
      <c r="W47" s="42">
        <f t="shared" si="8"/>
        <v>40</v>
      </c>
      <c r="X47" s="83"/>
      <c r="Y47" s="86"/>
      <c r="Z47" s="86"/>
      <c r="AA47" s="86"/>
      <c r="AB47" s="86"/>
      <c r="AC47" s="86"/>
    </row>
    <row r="48" spans="1:29" ht="12.75" customHeight="1" x14ac:dyDescent="0.25">
      <c r="A48" s="48" t="s">
        <v>111</v>
      </c>
      <c r="B48" s="49">
        <v>51.5</v>
      </c>
      <c r="C48" s="84">
        <v>24.68</v>
      </c>
      <c r="D48" s="50">
        <v>0</v>
      </c>
      <c r="E48" s="50">
        <v>0.25</v>
      </c>
      <c r="F48" s="55">
        <v>5</v>
      </c>
      <c r="G48" s="63"/>
      <c r="H48" s="63">
        <v>10</v>
      </c>
      <c r="I48" s="55">
        <v>10</v>
      </c>
      <c r="J48" s="58">
        <v>10</v>
      </c>
      <c r="K48" s="11">
        <f t="shared" si="1"/>
        <v>35</v>
      </c>
      <c r="L48" s="16">
        <f t="shared" si="2"/>
        <v>309</v>
      </c>
      <c r="M48" s="16">
        <f t="shared" si="3"/>
        <v>0</v>
      </c>
      <c r="N48" s="16">
        <f t="shared" si="4"/>
        <v>669.5</v>
      </c>
      <c r="O48" s="16">
        <f t="shared" si="5"/>
        <v>669.5</v>
      </c>
      <c r="P48" s="16">
        <f t="shared" si="6"/>
        <v>669.5</v>
      </c>
      <c r="Q48" s="13">
        <f t="shared" si="9"/>
        <v>2317.5</v>
      </c>
      <c r="R48" s="33">
        <v>6</v>
      </c>
      <c r="S48" s="33">
        <v>0</v>
      </c>
      <c r="T48" s="33">
        <v>13</v>
      </c>
      <c r="U48" s="33">
        <v>13</v>
      </c>
      <c r="V48" s="33">
        <v>13</v>
      </c>
      <c r="W48" s="42">
        <f t="shared" si="8"/>
        <v>45</v>
      </c>
      <c r="X48" s="83"/>
      <c r="Y48" s="86"/>
      <c r="Z48" s="86"/>
      <c r="AA48" s="86"/>
      <c r="AB48" s="86"/>
      <c r="AC48" s="86"/>
    </row>
    <row r="49" spans="1:29" ht="12.75" customHeight="1" x14ac:dyDescent="0.25">
      <c r="A49" s="48" t="s">
        <v>117</v>
      </c>
      <c r="B49" s="49">
        <v>101</v>
      </c>
      <c r="C49" s="84">
        <v>48.4</v>
      </c>
      <c r="D49" s="50">
        <v>0</v>
      </c>
      <c r="E49" s="50">
        <v>0.25</v>
      </c>
      <c r="F49" s="55">
        <v>5</v>
      </c>
      <c r="G49" s="63">
        <v>4</v>
      </c>
      <c r="H49" s="63">
        <v>2</v>
      </c>
      <c r="I49" s="55"/>
      <c r="J49" s="58"/>
      <c r="K49" s="11">
        <f t="shared" si="1"/>
        <v>11</v>
      </c>
      <c r="L49" s="16">
        <f t="shared" si="2"/>
        <v>505</v>
      </c>
      <c r="M49" s="16">
        <f t="shared" si="3"/>
        <v>505</v>
      </c>
      <c r="N49" s="16">
        <f t="shared" si="4"/>
        <v>505</v>
      </c>
      <c r="O49" s="16">
        <f t="shared" si="5"/>
        <v>0</v>
      </c>
      <c r="P49" s="16">
        <f t="shared" si="6"/>
        <v>0</v>
      </c>
      <c r="Q49" s="13">
        <f t="shared" si="9"/>
        <v>1515</v>
      </c>
      <c r="R49" s="33">
        <v>5</v>
      </c>
      <c r="S49" s="33">
        <v>5</v>
      </c>
      <c r="T49" s="33">
        <v>5</v>
      </c>
      <c r="U49" s="33">
        <v>0</v>
      </c>
      <c r="V49" s="33">
        <v>0</v>
      </c>
      <c r="W49" s="42">
        <f t="shared" si="8"/>
        <v>15</v>
      </c>
      <c r="X49" s="83"/>
      <c r="Y49" s="86"/>
      <c r="Z49" s="86"/>
      <c r="AA49" s="86"/>
      <c r="AB49" s="86"/>
      <c r="AC49" s="86"/>
    </row>
    <row r="50" spans="1:29" ht="12.75" customHeight="1" x14ac:dyDescent="0.25">
      <c r="A50" s="48" t="s">
        <v>118</v>
      </c>
      <c r="B50" s="49">
        <v>149</v>
      </c>
      <c r="C50" s="84">
        <v>71.400000000000006</v>
      </c>
      <c r="D50" s="50">
        <v>0</v>
      </c>
      <c r="E50" s="50">
        <v>0.25</v>
      </c>
      <c r="F50" s="55">
        <v>5</v>
      </c>
      <c r="G50" s="63"/>
      <c r="H50" s="63"/>
      <c r="I50" s="55">
        <v>10</v>
      </c>
      <c r="J50" s="58"/>
      <c r="K50" s="11">
        <f t="shared" si="1"/>
        <v>15</v>
      </c>
      <c r="L50" s="16">
        <f t="shared" si="2"/>
        <v>745</v>
      </c>
      <c r="M50" s="16">
        <f t="shared" si="3"/>
        <v>0</v>
      </c>
      <c r="N50" s="16">
        <f t="shared" si="4"/>
        <v>0</v>
      </c>
      <c r="O50" s="16">
        <f t="shared" si="5"/>
        <v>2235</v>
      </c>
      <c r="P50" s="16">
        <f t="shared" si="6"/>
        <v>0</v>
      </c>
      <c r="Q50" s="13">
        <f t="shared" si="9"/>
        <v>2980</v>
      </c>
      <c r="R50" s="33">
        <v>5</v>
      </c>
      <c r="S50" s="33">
        <v>0</v>
      </c>
      <c r="T50" s="33">
        <v>0</v>
      </c>
      <c r="U50" s="33">
        <v>15</v>
      </c>
      <c r="V50" s="33">
        <v>0</v>
      </c>
      <c r="W50" s="42">
        <f t="shared" si="8"/>
        <v>20</v>
      </c>
      <c r="X50" s="83"/>
      <c r="Y50" s="86"/>
      <c r="Z50" s="86"/>
      <c r="AA50" s="86"/>
      <c r="AB50" s="86"/>
      <c r="AC50" s="86"/>
    </row>
    <row r="51" spans="1:29" ht="12.75" customHeight="1" x14ac:dyDescent="0.25">
      <c r="A51" s="48" t="s">
        <v>120</v>
      </c>
      <c r="B51" s="49">
        <v>34.700000000000003</v>
      </c>
      <c r="C51" s="84">
        <v>16.623999999999999</v>
      </c>
      <c r="D51" s="50">
        <v>0</v>
      </c>
      <c r="E51" s="50">
        <v>0.25</v>
      </c>
      <c r="F51" s="55"/>
      <c r="G51" s="63"/>
      <c r="H51" s="63">
        <v>5</v>
      </c>
      <c r="I51" s="55"/>
      <c r="J51" s="58">
        <v>10</v>
      </c>
      <c r="K51" s="11">
        <f t="shared" si="1"/>
        <v>15</v>
      </c>
      <c r="L51" s="16">
        <f t="shared" si="2"/>
        <v>0</v>
      </c>
      <c r="M51" s="16">
        <f t="shared" si="3"/>
        <v>0</v>
      </c>
      <c r="N51" s="16">
        <f t="shared" si="4"/>
        <v>208.20000000000002</v>
      </c>
      <c r="O51" s="16">
        <f t="shared" si="5"/>
        <v>0</v>
      </c>
      <c r="P51" s="16">
        <f t="shared" si="6"/>
        <v>485.80000000000007</v>
      </c>
      <c r="Q51" s="13">
        <f t="shared" si="9"/>
        <v>694.00000000000011</v>
      </c>
      <c r="R51" s="33">
        <v>0</v>
      </c>
      <c r="S51" s="33">
        <v>0</v>
      </c>
      <c r="T51" s="33">
        <v>6</v>
      </c>
      <c r="U51" s="33">
        <v>0</v>
      </c>
      <c r="V51" s="33">
        <v>14</v>
      </c>
      <c r="W51" s="42">
        <f t="shared" si="8"/>
        <v>20</v>
      </c>
      <c r="X51" s="83"/>
      <c r="Y51" s="86"/>
      <c r="Z51" s="86"/>
      <c r="AA51" s="86"/>
      <c r="AB51" s="86"/>
      <c r="AC51" s="86"/>
    </row>
    <row r="52" spans="1:29" ht="12.75" customHeight="1" x14ac:dyDescent="0.25">
      <c r="A52" s="48" t="s">
        <v>121</v>
      </c>
      <c r="B52" s="49">
        <v>26.5</v>
      </c>
      <c r="C52" s="84">
        <v>12.696</v>
      </c>
      <c r="D52" s="50">
        <v>0</v>
      </c>
      <c r="E52" s="50">
        <v>0.25</v>
      </c>
      <c r="F52" s="55">
        <v>20</v>
      </c>
      <c r="G52" s="63">
        <v>4</v>
      </c>
      <c r="H52" s="63">
        <v>10</v>
      </c>
      <c r="I52" s="55">
        <v>50</v>
      </c>
      <c r="J52" s="58">
        <v>10</v>
      </c>
      <c r="K52" s="11">
        <f t="shared" si="1"/>
        <v>94</v>
      </c>
      <c r="L52" s="16">
        <f t="shared" si="2"/>
        <v>662.5</v>
      </c>
      <c r="M52" s="16">
        <f t="shared" si="3"/>
        <v>132.5</v>
      </c>
      <c r="N52" s="16">
        <f t="shared" si="4"/>
        <v>397.5</v>
      </c>
      <c r="O52" s="16">
        <f t="shared" si="5"/>
        <v>1457.5</v>
      </c>
      <c r="P52" s="16">
        <f t="shared" si="6"/>
        <v>397.5</v>
      </c>
      <c r="Q52" s="13">
        <f t="shared" si="9"/>
        <v>3047.5</v>
      </c>
      <c r="R52" s="33">
        <v>25</v>
      </c>
      <c r="S52" s="33">
        <v>5</v>
      </c>
      <c r="T52" s="33">
        <v>15</v>
      </c>
      <c r="U52" s="33">
        <v>55</v>
      </c>
      <c r="V52" s="33">
        <v>15</v>
      </c>
      <c r="W52" s="42">
        <f t="shared" si="8"/>
        <v>115</v>
      </c>
      <c r="X52" s="83"/>
      <c r="Y52" s="86"/>
      <c r="Z52" s="86"/>
      <c r="AA52" s="86"/>
      <c r="AB52" s="86"/>
      <c r="AC52" s="86"/>
    </row>
    <row r="53" spans="1:29" ht="12.75" customHeight="1" x14ac:dyDescent="0.25">
      <c r="A53" s="48" t="s">
        <v>124</v>
      </c>
      <c r="B53" s="49">
        <v>20</v>
      </c>
      <c r="C53" s="84">
        <v>9.58</v>
      </c>
      <c r="D53" s="50">
        <v>0</v>
      </c>
      <c r="E53" s="50">
        <v>0.25</v>
      </c>
      <c r="F53" s="55">
        <v>10</v>
      </c>
      <c r="G53" s="63"/>
      <c r="H53" s="63"/>
      <c r="I53" s="55"/>
      <c r="J53" s="58"/>
      <c r="K53" s="11">
        <f t="shared" si="1"/>
        <v>10</v>
      </c>
      <c r="L53" s="16">
        <f t="shared" si="2"/>
        <v>300</v>
      </c>
      <c r="M53" s="16">
        <f t="shared" si="3"/>
        <v>0</v>
      </c>
      <c r="N53" s="16">
        <f t="shared" si="4"/>
        <v>0</v>
      </c>
      <c r="O53" s="16">
        <f t="shared" si="5"/>
        <v>0</v>
      </c>
      <c r="P53" s="16">
        <f t="shared" si="6"/>
        <v>0</v>
      </c>
      <c r="Q53" s="13">
        <f t="shared" si="9"/>
        <v>300</v>
      </c>
      <c r="R53" s="33">
        <v>15</v>
      </c>
      <c r="S53" s="33">
        <v>0</v>
      </c>
      <c r="T53" s="33">
        <v>0</v>
      </c>
      <c r="U53" s="33">
        <v>0</v>
      </c>
      <c r="V53" s="33">
        <v>0</v>
      </c>
      <c r="W53" s="42">
        <f t="shared" si="8"/>
        <v>15</v>
      </c>
      <c r="X53" s="83"/>
      <c r="Y53" s="86"/>
      <c r="Z53" s="86"/>
      <c r="AA53" s="86"/>
      <c r="AB53" s="86"/>
      <c r="AC53" s="86"/>
    </row>
    <row r="54" spans="1:29" ht="12.75" customHeight="1" x14ac:dyDescent="0.25">
      <c r="A54" s="48" t="s">
        <v>125</v>
      </c>
      <c r="B54" s="49">
        <v>15.3</v>
      </c>
      <c r="C54" s="84">
        <v>7.3437000000000001</v>
      </c>
      <c r="D54" s="50">
        <v>0</v>
      </c>
      <c r="E54" s="50">
        <v>0.25</v>
      </c>
      <c r="F54" s="55"/>
      <c r="G54" s="63"/>
      <c r="H54" s="63"/>
      <c r="I54" s="55">
        <v>10</v>
      </c>
      <c r="J54" s="58"/>
      <c r="K54" s="11">
        <f t="shared" si="1"/>
        <v>10</v>
      </c>
      <c r="L54" s="16">
        <f t="shared" si="2"/>
        <v>0</v>
      </c>
      <c r="M54" s="16">
        <f t="shared" si="3"/>
        <v>0</v>
      </c>
      <c r="N54" s="16">
        <f t="shared" si="4"/>
        <v>0</v>
      </c>
      <c r="O54" s="16">
        <f t="shared" si="5"/>
        <v>229.5</v>
      </c>
      <c r="P54" s="16">
        <f t="shared" si="6"/>
        <v>0</v>
      </c>
      <c r="Q54" s="13">
        <f t="shared" si="9"/>
        <v>229.5</v>
      </c>
      <c r="R54" s="33">
        <v>0</v>
      </c>
      <c r="S54" s="33">
        <v>0</v>
      </c>
      <c r="T54" s="33">
        <v>0</v>
      </c>
      <c r="U54" s="33">
        <v>15</v>
      </c>
      <c r="V54" s="33">
        <v>0</v>
      </c>
      <c r="W54" s="42">
        <f t="shared" si="8"/>
        <v>15</v>
      </c>
      <c r="X54" s="83"/>
      <c r="Y54" s="86"/>
      <c r="Z54" s="86"/>
      <c r="AA54" s="86"/>
      <c r="AB54" s="86"/>
      <c r="AC54" s="86"/>
    </row>
    <row r="55" spans="1:29" s="37" customFormat="1" ht="12.75" customHeight="1" x14ac:dyDescent="0.25">
      <c r="A55" s="48" t="s">
        <v>129</v>
      </c>
      <c r="B55" s="49">
        <v>34.6</v>
      </c>
      <c r="C55" s="84">
        <v>16.576000000000001</v>
      </c>
      <c r="D55" s="50">
        <v>0</v>
      </c>
      <c r="E55" s="50">
        <v>0.25</v>
      </c>
      <c r="F55" s="57"/>
      <c r="G55" s="64"/>
      <c r="H55" s="64">
        <v>5</v>
      </c>
      <c r="I55" s="57"/>
      <c r="J55" s="61"/>
      <c r="K55" s="11">
        <f t="shared" si="1"/>
        <v>5</v>
      </c>
      <c r="L55" s="16">
        <f t="shared" si="2"/>
        <v>0</v>
      </c>
      <c r="M55" s="16">
        <f t="shared" si="3"/>
        <v>0</v>
      </c>
      <c r="N55" s="16">
        <f t="shared" si="4"/>
        <v>173</v>
      </c>
      <c r="O55" s="16">
        <f t="shared" si="5"/>
        <v>0</v>
      </c>
      <c r="P55" s="16">
        <f t="shared" si="6"/>
        <v>0</v>
      </c>
      <c r="Q55" s="13">
        <f t="shared" si="9"/>
        <v>173</v>
      </c>
      <c r="R55" s="33">
        <v>0</v>
      </c>
      <c r="S55" s="33">
        <v>0</v>
      </c>
      <c r="T55" s="33">
        <v>5</v>
      </c>
      <c r="U55" s="33">
        <v>0</v>
      </c>
      <c r="V55" s="33">
        <v>0</v>
      </c>
      <c r="W55" s="42">
        <f t="shared" si="8"/>
        <v>5</v>
      </c>
      <c r="X55" s="83"/>
      <c r="Y55" s="85"/>
      <c r="Z55" s="85"/>
      <c r="AA55" s="85"/>
      <c r="AB55" s="85"/>
      <c r="AC55" s="85"/>
    </row>
    <row r="56" spans="1:29" x14ac:dyDescent="0.2">
      <c r="Y56" s="86"/>
      <c r="Z56" s="86"/>
      <c r="AA56" s="86"/>
      <c r="AB56" s="86"/>
      <c r="AC56" s="86"/>
    </row>
    <row r="57" spans="1:29" x14ac:dyDescent="0.2">
      <c r="Y57" s="86"/>
      <c r="Z57" s="86"/>
      <c r="AA57" s="86"/>
      <c r="AB57" s="86"/>
      <c r="AC57" s="86"/>
    </row>
    <row r="58" spans="1:29" x14ac:dyDescent="0.2">
      <c r="Y58" s="86"/>
      <c r="Z58" s="86"/>
      <c r="AA58" s="86"/>
      <c r="AB58" s="86"/>
      <c r="AC58" s="86"/>
    </row>
    <row r="59" spans="1:29" x14ac:dyDescent="0.2">
      <c r="Y59" s="86"/>
      <c r="Z59" s="86"/>
      <c r="AA59" s="86"/>
      <c r="AB59" s="86"/>
      <c r="AC59" s="86"/>
    </row>
    <row r="60" spans="1:29" x14ac:dyDescent="0.2">
      <c r="Y60" s="86"/>
      <c r="Z60" s="86"/>
      <c r="AA60" s="86"/>
      <c r="AB60" s="86"/>
      <c r="AC60" s="86"/>
    </row>
    <row r="61" spans="1:29" x14ac:dyDescent="0.2">
      <c r="Y61" s="86"/>
      <c r="Z61" s="86"/>
      <c r="AA61" s="86"/>
      <c r="AB61" s="86"/>
      <c r="AC61" s="86"/>
    </row>
    <row r="62" spans="1:29" x14ac:dyDescent="0.2">
      <c r="Y62" s="86"/>
      <c r="Z62" s="86"/>
      <c r="AA62" s="86"/>
      <c r="AB62" s="86"/>
      <c r="AC62" s="86"/>
    </row>
    <row r="63" spans="1:29" x14ac:dyDescent="0.2">
      <c r="Y63" s="86"/>
      <c r="Z63" s="86"/>
      <c r="AA63" s="86"/>
      <c r="AB63" s="86"/>
      <c r="AC63" s="86"/>
    </row>
    <row r="64" spans="1:29" x14ac:dyDescent="0.2">
      <c r="Y64" s="86"/>
      <c r="Z64" s="86"/>
      <c r="AA64" s="86"/>
      <c r="AB64" s="86"/>
      <c r="AC64" s="86"/>
    </row>
  </sheetData>
  <sheetProtection algorithmName="SHA-512" hashValue="a+QVWnOqOA1x5E84zGLPwPUFUw10wezNTym0OXBOwUPTXS4UaFTxwUDfF2/0Dp1Bhwj1cVN1sT+2IlYf7Qz4DQ==" saltValue="aDhFV/fdwwLck7YVArsrgw==" spinCount="100000" sheet="1" objects="1" scenarios="1"/>
  <protectedRanges>
    <protectedRange password="C6C6" sqref="J6:J55" name="ID_1"/>
    <protectedRange algorithmName="SHA-512" hashValue="wGvi4sIMQ+cXcEtGkotcBnAEKj7SVXqCvAFIau2BRHuhAh+pVjT3d6pdQ8/sXIdXz/i01MitJSrIPddEWAPj5w==" saltValue="qERVUFqbsVobLQUOAni2Pg==" spinCount="100000" sqref="H6:H55" name="CH_1"/>
    <protectedRange password="8FC7" sqref="G6:G55" name="LP_1"/>
    <protectedRange algorithmName="SHA-512" hashValue="1yb8GKSid8CasPYGT6LiMIno1MKWwrJCezlcqFcz01garwkLeIVZrpZ+DRR1yWzi1oY+DDkWuqEueaeYfQfWtg==" saltValue="7ktNIGwY7IKj94P7IU7sTQ==" spinCount="100000" sqref="F6:F55" name="SA_1"/>
    <protectedRange sqref="I6:I55" name="LO_1_1_2"/>
  </protectedRanges>
  <mergeCells count="12">
    <mergeCell ref="B1:E2"/>
    <mergeCell ref="F1:K1"/>
    <mergeCell ref="R1:T1"/>
    <mergeCell ref="U1:W1"/>
    <mergeCell ref="F2:K2"/>
    <mergeCell ref="L2:Q2"/>
    <mergeCell ref="R2:W2"/>
    <mergeCell ref="B3:D3"/>
    <mergeCell ref="F3:J3"/>
    <mergeCell ref="L3:P3"/>
    <mergeCell ref="R3:V3"/>
    <mergeCell ref="D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/>
  </sheetViews>
  <sheetFormatPr baseColWidth="10" defaultRowHeight="12.75" x14ac:dyDescent="0.2"/>
  <cols>
    <col min="1" max="1" width="27.42578125" style="10" bestFit="1" customWidth="1"/>
    <col min="2" max="2" width="6.5703125" style="10" bestFit="1" customWidth="1"/>
    <col min="3" max="3" width="9" style="10" customWidth="1"/>
    <col min="4" max="4" width="5.28515625" style="10" bestFit="1" customWidth="1"/>
    <col min="5" max="5" width="5.85546875" style="10" bestFit="1" customWidth="1"/>
    <col min="6" max="10" width="4" style="10" bestFit="1" customWidth="1"/>
    <col min="11" max="11" width="8.7109375" style="10" bestFit="1" customWidth="1"/>
    <col min="12" max="14" width="8.42578125" style="10" bestFit="1" customWidth="1"/>
    <col min="15" max="16" width="8.42578125" style="10" customWidth="1"/>
    <col min="17" max="17" width="8.7109375" style="10" bestFit="1" customWidth="1"/>
    <col min="18" max="18" width="7" style="10" bestFit="1" customWidth="1"/>
    <col min="19" max="19" width="6.42578125" style="10" bestFit="1" customWidth="1"/>
    <col min="20" max="20" width="6.7109375" style="10" bestFit="1" customWidth="1"/>
    <col min="21" max="22" width="6.7109375" style="10" customWidth="1"/>
    <col min="23" max="23" width="8.7109375" style="10" bestFit="1" customWidth="1"/>
    <col min="24" max="24" width="11.42578125" style="82"/>
    <col min="25" max="16384" width="11.42578125" style="10"/>
  </cols>
  <sheetData>
    <row r="1" spans="1:29" ht="15" customHeight="1" x14ac:dyDescent="0.2">
      <c r="A1" s="22"/>
      <c r="B1" s="96" t="s">
        <v>20</v>
      </c>
      <c r="C1" s="96"/>
      <c r="D1" s="96"/>
      <c r="E1" s="96"/>
      <c r="F1" s="89" t="s">
        <v>22</v>
      </c>
      <c r="G1" s="90"/>
      <c r="H1" s="90"/>
      <c r="I1" s="90"/>
      <c r="J1" s="90"/>
      <c r="K1" s="91"/>
      <c r="L1" s="12">
        <f t="shared" ref="L1:Q1" si="0">L4*(1-$E$3)</f>
        <v>14277.528789999997</v>
      </c>
      <c r="M1" s="12">
        <f t="shared" si="0"/>
        <v>4128.7142999999996</v>
      </c>
      <c r="N1" s="12">
        <f t="shared" si="0"/>
        <v>12974.958740000002</v>
      </c>
      <c r="O1" s="12">
        <f t="shared" si="0"/>
        <v>18595.533639999998</v>
      </c>
      <c r="P1" s="12">
        <f t="shared" si="0"/>
        <v>16173.80386</v>
      </c>
      <c r="Q1" s="13">
        <f t="shared" si="0"/>
        <v>66150.53933</v>
      </c>
      <c r="R1" s="92" t="s">
        <v>12</v>
      </c>
      <c r="S1" s="92"/>
      <c r="T1" s="92"/>
      <c r="U1" s="100" t="s">
        <v>2</v>
      </c>
      <c r="V1" s="101"/>
      <c r="W1" s="102"/>
    </row>
    <row r="2" spans="1:29" x14ac:dyDescent="0.2">
      <c r="A2" s="23"/>
      <c r="B2" s="96"/>
      <c r="C2" s="96"/>
      <c r="D2" s="96"/>
      <c r="E2" s="96"/>
      <c r="F2" s="94" t="s">
        <v>14</v>
      </c>
      <c r="G2" s="94"/>
      <c r="H2" s="94"/>
      <c r="I2" s="94"/>
      <c r="J2" s="94"/>
      <c r="K2" s="95"/>
      <c r="L2" s="96" t="s">
        <v>17</v>
      </c>
      <c r="M2" s="96"/>
      <c r="N2" s="96"/>
      <c r="O2" s="96"/>
      <c r="P2" s="96"/>
      <c r="Q2" s="96"/>
      <c r="R2" s="96" t="s">
        <v>19</v>
      </c>
      <c r="S2" s="96"/>
      <c r="T2" s="96"/>
      <c r="U2" s="96"/>
      <c r="V2" s="96"/>
      <c r="W2" s="96"/>
    </row>
    <row r="3" spans="1:29" x14ac:dyDescent="0.2">
      <c r="A3" s="23"/>
      <c r="B3" s="96" t="s">
        <v>21</v>
      </c>
      <c r="C3" s="96"/>
      <c r="D3" s="96"/>
      <c r="E3" s="24">
        <v>0</v>
      </c>
      <c r="F3" s="97" t="s">
        <v>16</v>
      </c>
      <c r="G3" s="98"/>
      <c r="H3" s="98"/>
      <c r="I3" s="98"/>
      <c r="J3" s="99"/>
      <c r="K3" s="80" t="s">
        <v>15</v>
      </c>
      <c r="L3" s="97" t="s">
        <v>16</v>
      </c>
      <c r="M3" s="98"/>
      <c r="N3" s="98"/>
      <c r="O3" s="98"/>
      <c r="P3" s="99"/>
      <c r="Q3" s="80" t="s">
        <v>18</v>
      </c>
      <c r="R3" s="97" t="s">
        <v>16</v>
      </c>
      <c r="S3" s="98"/>
      <c r="T3" s="98"/>
      <c r="U3" s="98"/>
      <c r="V3" s="99"/>
      <c r="W3" s="80" t="s">
        <v>15</v>
      </c>
    </row>
    <row r="4" spans="1:29" x14ac:dyDescent="0.2">
      <c r="A4" s="23"/>
      <c r="B4" s="21"/>
      <c r="C4" s="21"/>
      <c r="D4" s="93" t="s">
        <v>9</v>
      </c>
      <c r="E4" s="93"/>
      <c r="F4" s="69">
        <f>SUM(F6:F187)</f>
        <v>520</v>
      </c>
      <c r="G4" s="69">
        <f>SUM(G6:G187)</f>
        <v>156</v>
      </c>
      <c r="H4" s="69">
        <f>SUM(H6:H187)</f>
        <v>477</v>
      </c>
      <c r="I4" s="69">
        <f>SUM(I6:I187)</f>
        <v>530</v>
      </c>
      <c r="J4" s="69">
        <f>SUM(J6:J187)</f>
        <v>380</v>
      </c>
      <c r="K4" s="70">
        <f>SUM(F4:J4)</f>
        <v>2063</v>
      </c>
      <c r="L4" s="71">
        <f>SUM(L6:L187)</f>
        <v>14277.528789999997</v>
      </c>
      <c r="M4" s="71">
        <f>SUM(M6:M187)</f>
        <v>4128.7142999999996</v>
      </c>
      <c r="N4" s="71">
        <f>SUM(N6:N187)</f>
        <v>12974.958740000002</v>
      </c>
      <c r="O4" s="71">
        <f>SUM(O6:O187)</f>
        <v>18595.533639999998</v>
      </c>
      <c r="P4" s="71">
        <f>SUM(P6:P187)</f>
        <v>16173.80386</v>
      </c>
      <c r="Q4" s="72">
        <f>SUM(L4:P4)</f>
        <v>66150.53933</v>
      </c>
      <c r="R4" s="73">
        <f>SUM(R6:R187)</f>
        <v>660</v>
      </c>
      <c r="S4" s="73">
        <f>SUM(S6:S187)</f>
        <v>204</v>
      </c>
      <c r="T4" s="73">
        <f>SUM(T6:T187)</f>
        <v>620</v>
      </c>
      <c r="U4" s="73">
        <f>SUM(U6:U187)</f>
        <v>664</v>
      </c>
      <c r="V4" s="73">
        <f>SUM(V6:V187)</f>
        <v>504</v>
      </c>
      <c r="W4" s="74">
        <f>SUM(R4:V4)</f>
        <v>2652</v>
      </c>
    </row>
    <row r="5" spans="1:29" x14ac:dyDescent="0.2">
      <c r="A5" s="9" t="s">
        <v>6</v>
      </c>
      <c r="B5" s="81" t="s">
        <v>3</v>
      </c>
      <c r="C5" s="81" t="s">
        <v>152</v>
      </c>
      <c r="D5" s="14" t="s">
        <v>8</v>
      </c>
      <c r="E5" s="14" t="s">
        <v>7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36</v>
      </c>
      <c r="K5" s="80" t="s">
        <v>4</v>
      </c>
      <c r="L5" s="14" t="s">
        <v>32</v>
      </c>
      <c r="M5" s="14" t="s">
        <v>33</v>
      </c>
      <c r="N5" s="14" t="s">
        <v>34</v>
      </c>
      <c r="O5" s="14" t="s">
        <v>35</v>
      </c>
      <c r="P5" s="14" t="s">
        <v>36</v>
      </c>
      <c r="Q5" s="80" t="s">
        <v>4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80" t="s">
        <v>4</v>
      </c>
    </row>
    <row r="6" spans="1:29" ht="12.75" customHeight="1" x14ac:dyDescent="0.25">
      <c r="A6" s="48" t="s">
        <v>37</v>
      </c>
      <c r="B6" s="49">
        <v>99</v>
      </c>
      <c r="C6" s="84">
        <v>47.055500000000002</v>
      </c>
      <c r="D6" s="50">
        <v>0</v>
      </c>
      <c r="E6" s="50">
        <v>0.25</v>
      </c>
      <c r="F6" s="55"/>
      <c r="G6" s="63"/>
      <c r="H6" s="63">
        <v>10</v>
      </c>
      <c r="I6" s="55">
        <v>20</v>
      </c>
      <c r="J6" s="58">
        <v>20</v>
      </c>
      <c r="K6" s="11">
        <f>SUM(F6:J6)</f>
        <v>50</v>
      </c>
      <c r="L6" s="16">
        <f>$B6*R6*0.6607</f>
        <v>0</v>
      </c>
      <c r="M6" s="16">
        <f>$B6*S6*0.6607</f>
        <v>0</v>
      </c>
      <c r="N6" s="16">
        <f>$B6*T6*0.6607</f>
        <v>850.32089999999994</v>
      </c>
      <c r="O6" s="16">
        <f>$B6*U6*0.6607</f>
        <v>1635.2324999999998</v>
      </c>
      <c r="P6" s="16">
        <f>$B6*V6*0.6607</f>
        <v>1635.2324999999998</v>
      </c>
      <c r="Q6" s="13">
        <f>SUM(L6:P6)</f>
        <v>4120.7858999999999</v>
      </c>
      <c r="R6" s="33">
        <v>0</v>
      </c>
      <c r="S6" s="33">
        <v>0</v>
      </c>
      <c r="T6" s="33">
        <v>13</v>
      </c>
      <c r="U6" s="33">
        <v>25</v>
      </c>
      <c r="V6" s="33">
        <v>25</v>
      </c>
      <c r="W6" s="42">
        <f>SUM(R6:V6)</f>
        <v>63</v>
      </c>
      <c r="X6" s="83"/>
    </row>
    <row r="7" spans="1:29" ht="12.75" customHeight="1" x14ac:dyDescent="0.25">
      <c r="A7" s="48" t="s">
        <v>38</v>
      </c>
      <c r="B7" s="49">
        <v>115</v>
      </c>
      <c r="C7" s="84">
        <v>55.103999999999999</v>
      </c>
      <c r="D7" s="50">
        <v>0</v>
      </c>
      <c r="E7" s="50">
        <v>0.25</v>
      </c>
      <c r="F7" s="55">
        <v>5</v>
      </c>
      <c r="G7" s="63"/>
      <c r="H7" s="63">
        <v>5</v>
      </c>
      <c r="I7" s="55">
        <v>10</v>
      </c>
      <c r="J7" s="58">
        <v>20</v>
      </c>
      <c r="K7" s="11">
        <f t="shared" ref="K7:K55" si="1">SUM(F7:J7)</f>
        <v>40</v>
      </c>
      <c r="L7" s="16">
        <f t="shared" ref="L7:L55" si="2">$B7*R7*0.6607</f>
        <v>455.88299999999998</v>
      </c>
      <c r="M7" s="16">
        <f t="shared" ref="M7:M55" si="3">$B7*S7*0.6607</f>
        <v>0</v>
      </c>
      <c r="N7" s="16">
        <f t="shared" ref="N7:N55" si="4">$B7*T7*0.6607</f>
        <v>455.88299999999998</v>
      </c>
      <c r="O7" s="16">
        <f t="shared" ref="O7:O55" si="5">$B7*U7*0.6607</f>
        <v>987.74649999999997</v>
      </c>
      <c r="P7" s="16">
        <f t="shared" ref="P7:P55" si="6">$B7*V7*0.6607</f>
        <v>1899.5124999999998</v>
      </c>
      <c r="Q7" s="13">
        <f t="shared" ref="Q7:Q38" si="7">SUM(L7:P7)</f>
        <v>3799.0249999999996</v>
      </c>
      <c r="R7" s="33">
        <v>6</v>
      </c>
      <c r="S7" s="33">
        <v>0</v>
      </c>
      <c r="T7" s="33">
        <v>6</v>
      </c>
      <c r="U7" s="33">
        <v>13</v>
      </c>
      <c r="V7" s="33">
        <v>25</v>
      </c>
      <c r="W7" s="42">
        <f t="shared" ref="W7:W55" si="8">SUM(R7:V7)</f>
        <v>50</v>
      </c>
      <c r="X7" s="83"/>
    </row>
    <row r="8" spans="1:29" ht="12.75" customHeight="1" x14ac:dyDescent="0.25">
      <c r="A8" s="48" t="s">
        <v>39</v>
      </c>
      <c r="B8" s="49">
        <v>132</v>
      </c>
      <c r="C8" s="84">
        <v>62.782899999999998</v>
      </c>
      <c r="D8" s="50">
        <v>0</v>
      </c>
      <c r="E8" s="50">
        <v>0.25</v>
      </c>
      <c r="F8" s="55">
        <v>5</v>
      </c>
      <c r="G8" s="63">
        <v>4</v>
      </c>
      <c r="H8" s="63">
        <v>5</v>
      </c>
      <c r="I8" s="55">
        <v>20</v>
      </c>
      <c r="J8" s="58">
        <v>20</v>
      </c>
      <c r="K8" s="11">
        <f t="shared" si="1"/>
        <v>54</v>
      </c>
      <c r="L8" s="16">
        <f t="shared" si="2"/>
        <v>523.27440000000001</v>
      </c>
      <c r="M8" s="16">
        <f t="shared" si="3"/>
        <v>523.27440000000001</v>
      </c>
      <c r="N8" s="16">
        <f t="shared" si="4"/>
        <v>523.27440000000001</v>
      </c>
      <c r="O8" s="16">
        <f t="shared" si="5"/>
        <v>2180.31</v>
      </c>
      <c r="P8" s="16">
        <f t="shared" si="6"/>
        <v>2180.31</v>
      </c>
      <c r="Q8" s="13">
        <f t="shared" si="7"/>
        <v>5930.4431999999997</v>
      </c>
      <c r="R8" s="33">
        <v>6</v>
      </c>
      <c r="S8" s="33">
        <v>6</v>
      </c>
      <c r="T8" s="33">
        <v>6</v>
      </c>
      <c r="U8" s="33">
        <v>25</v>
      </c>
      <c r="V8" s="33">
        <v>25</v>
      </c>
      <c r="W8" s="42">
        <f t="shared" si="8"/>
        <v>68</v>
      </c>
      <c r="X8" s="83"/>
    </row>
    <row r="9" spans="1:29" ht="12.75" customHeight="1" x14ac:dyDescent="0.25">
      <c r="A9" s="48" t="s">
        <v>41</v>
      </c>
      <c r="B9" s="49">
        <v>79.900000000000006</v>
      </c>
      <c r="C9" s="84">
        <v>38.271999999999998</v>
      </c>
      <c r="D9" s="50">
        <v>0</v>
      </c>
      <c r="E9" s="50">
        <v>0.25</v>
      </c>
      <c r="F9" s="55"/>
      <c r="G9" s="63"/>
      <c r="H9" s="63">
        <v>5</v>
      </c>
      <c r="I9" s="55">
        <v>10</v>
      </c>
      <c r="J9" s="58"/>
      <c r="K9" s="11">
        <f t="shared" si="1"/>
        <v>15</v>
      </c>
      <c r="L9" s="16">
        <f t="shared" si="2"/>
        <v>0</v>
      </c>
      <c r="M9" s="16">
        <f t="shared" si="3"/>
        <v>0</v>
      </c>
      <c r="N9" s="16">
        <f t="shared" si="4"/>
        <v>369.52951000000002</v>
      </c>
      <c r="O9" s="16">
        <f t="shared" si="5"/>
        <v>686.26909000000001</v>
      </c>
      <c r="P9" s="16">
        <f t="shared" si="6"/>
        <v>0</v>
      </c>
      <c r="Q9" s="13">
        <f t="shared" si="7"/>
        <v>1055.7986000000001</v>
      </c>
      <c r="R9" s="33">
        <v>0</v>
      </c>
      <c r="S9" s="33">
        <v>0</v>
      </c>
      <c r="T9" s="33">
        <v>7</v>
      </c>
      <c r="U9" s="33">
        <v>13</v>
      </c>
      <c r="V9" s="33">
        <v>0</v>
      </c>
      <c r="W9" s="42">
        <f t="shared" si="8"/>
        <v>20</v>
      </c>
      <c r="X9" s="83"/>
    </row>
    <row r="10" spans="1:29" ht="12.75" customHeight="1" x14ac:dyDescent="0.25">
      <c r="A10" s="48" t="s">
        <v>42</v>
      </c>
      <c r="B10" s="49">
        <v>106.5</v>
      </c>
      <c r="C10" s="84">
        <v>51.023000000000003</v>
      </c>
      <c r="D10" s="50">
        <v>0</v>
      </c>
      <c r="E10" s="50">
        <v>0.25</v>
      </c>
      <c r="F10" s="55">
        <v>5</v>
      </c>
      <c r="G10" s="63"/>
      <c r="H10" s="63"/>
      <c r="I10" s="55"/>
      <c r="J10" s="58"/>
      <c r="K10" s="11">
        <f t="shared" si="1"/>
        <v>5</v>
      </c>
      <c r="L10" s="16">
        <f t="shared" si="2"/>
        <v>351.82274999999998</v>
      </c>
      <c r="M10" s="16">
        <f t="shared" si="3"/>
        <v>0</v>
      </c>
      <c r="N10" s="16">
        <f t="shared" si="4"/>
        <v>0</v>
      </c>
      <c r="O10" s="16">
        <f t="shared" si="5"/>
        <v>0</v>
      </c>
      <c r="P10" s="16">
        <f t="shared" si="6"/>
        <v>0</v>
      </c>
      <c r="Q10" s="13">
        <f t="shared" si="7"/>
        <v>351.82274999999998</v>
      </c>
      <c r="R10" s="33">
        <v>5</v>
      </c>
      <c r="S10" s="33">
        <v>0</v>
      </c>
      <c r="T10" s="33">
        <v>0</v>
      </c>
      <c r="U10" s="33">
        <v>0</v>
      </c>
      <c r="V10" s="33">
        <v>0</v>
      </c>
      <c r="W10" s="42">
        <f t="shared" si="8"/>
        <v>5</v>
      </c>
      <c r="X10" s="83"/>
    </row>
    <row r="11" spans="1:29" ht="12.75" customHeight="1" x14ac:dyDescent="0.25">
      <c r="A11" s="48" t="s">
        <v>44</v>
      </c>
      <c r="B11" s="49">
        <v>70</v>
      </c>
      <c r="C11" s="84">
        <v>33.543999999999997</v>
      </c>
      <c r="D11" s="50">
        <v>0</v>
      </c>
      <c r="E11" s="50">
        <v>0.25</v>
      </c>
      <c r="F11" s="55">
        <v>5</v>
      </c>
      <c r="G11" s="63"/>
      <c r="H11" s="63">
        <v>5</v>
      </c>
      <c r="I11" s="55"/>
      <c r="J11" s="58">
        <v>10</v>
      </c>
      <c r="K11" s="11">
        <f t="shared" si="1"/>
        <v>20</v>
      </c>
      <c r="L11" s="16">
        <f t="shared" si="2"/>
        <v>277.49399999999997</v>
      </c>
      <c r="M11" s="16">
        <f t="shared" si="3"/>
        <v>0</v>
      </c>
      <c r="N11" s="16">
        <f t="shared" si="4"/>
        <v>277.49399999999997</v>
      </c>
      <c r="O11" s="16">
        <f t="shared" si="5"/>
        <v>0</v>
      </c>
      <c r="P11" s="16">
        <f t="shared" si="6"/>
        <v>601.23699999999997</v>
      </c>
      <c r="Q11" s="13">
        <f t="shared" si="7"/>
        <v>1156.2249999999999</v>
      </c>
      <c r="R11" s="33">
        <v>6</v>
      </c>
      <c r="S11" s="33">
        <v>0</v>
      </c>
      <c r="T11" s="33">
        <v>6</v>
      </c>
      <c r="U11" s="33">
        <v>0</v>
      </c>
      <c r="V11" s="33">
        <v>13</v>
      </c>
      <c r="W11" s="42">
        <f t="shared" si="8"/>
        <v>25</v>
      </c>
      <c r="X11" s="83"/>
    </row>
    <row r="12" spans="1:29" ht="12.75" customHeight="1" x14ac:dyDescent="0.25">
      <c r="A12" s="48" t="s">
        <v>45</v>
      </c>
      <c r="B12" s="49">
        <v>44.2</v>
      </c>
      <c r="C12" s="84">
        <v>21.16</v>
      </c>
      <c r="D12" s="50">
        <v>0</v>
      </c>
      <c r="E12" s="50">
        <v>0.25</v>
      </c>
      <c r="F12" s="55"/>
      <c r="G12" s="63"/>
      <c r="H12" s="63"/>
      <c r="I12" s="55"/>
      <c r="J12" s="58">
        <v>10</v>
      </c>
      <c r="K12" s="11">
        <f t="shared" si="1"/>
        <v>10</v>
      </c>
      <c r="L12" s="16">
        <f t="shared" si="2"/>
        <v>0</v>
      </c>
      <c r="M12" s="16">
        <f t="shared" si="3"/>
        <v>0</v>
      </c>
      <c r="N12" s="16">
        <f t="shared" si="4"/>
        <v>0</v>
      </c>
      <c r="O12" s="16">
        <f t="shared" si="5"/>
        <v>0</v>
      </c>
      <c r="P12" s="16">
        <f t="shared" si="6"/>
        <v>438.04409999999996</v>
      </c>
      <c r="Q12" s="13">
        <f t="shared" si="7"/>
        <v>438.04409999999996</v>
      </c>
      <c r="R12" s="33">
        <v>0</v>
      </c>
      <c r="S12" s="33">
        <v>0</v>
      </c>
      <c r="T12" s="33">
        <v>0</v>
      </c>
      <c r="U12" s="33">
        <v>0</v>
      </c>
      <c r="V12" s="33">
        <v>15</v>
      </c>
      <c r="W12" s="42">
        <f t="shared" si="8"/>
        <v>15</v>
      </c>
      <c r="X12" s="83"/>
    </row>
    <row r="13" spans="1:29" s="37" customFormat="1" ht="12.75" customHeight="1" x14ac:dyDescent="0.25">
      <c r="A13" s="48" t="s">
        <v>48</v>
      </c>
      <c r="B13" s="49">
        <v>65</v>
      </c>
      <c r="C13" s="84">
        <v>31.143999999999998</v>
      </c>
      <c r="D13" s="50">
        <v>0</v>
      </c>
      <c r="E13" s="50">
        <v>0.25</v>
      </c>
      <c r="F13" s="57"/>
      <c r="G13" s="64"/>
      <c r="H13" s="64"/>
      <c r="I13" s="57">
        <v>10</v>
      </c>
      <c r="J13" s="61">
        <v>10</v>
      </c>
      <c r="K13" s="11">
        <f t="shared" si="1"/>
        <v>20</v>
      </c>
      <c r="L13" s="16">
        <f t="shared" si="2"/>
        <v>0</v>
      </c>
      <c r="M13" s="16">
        <f t="shared" si="3"/>
        <v>0</v>
      </c>
      <c r="N13" s="16">
        <f t="shared" si="4"/>
        <v>0</v>
      </c>
      <c r="O13" s="16">
        <f t="shared" si="5"/>
        <v>515.346</v>
      </c>
      <c r="P13" s="16">
        <f t="shared" si="6"/>
        <v>558.29149999999993</v>
      </c>
      <c r="Q13" s="13">
        <f t="shared" si="7"/>
        <v>1073.6374999999998</v>
      </c>
      <c r="R13" s="39">
        <v>0</v>
      </c>
      <c r="S13" s="39">
        <v>0</v>
      </c>
      <c r="T13" s="39">
        <v>0</v>
      </c>
      <c r="U13" s="39">
        <v>12</v>
      </c>
      <c r="V13" s="39">
        <v>13</v>
      </c>
      <c r="W13" s="42">
        <f t="shared" si="8"/>
        <v>25</v>
      </c>
      <c r="X13" s="83"/>
    </row>
    <row r="14" spans="1:29" s="37" customFormat="1" ht="12.75" customHeight="1" x14ac:dyDescent="0.25">
      <c r="A14" s="48" t="s">
        <v>51</v>
      </c>
      <c r="B14" s="49">
        <v>17</v>
      </c>
      <c r="C14" s="84">
        <v>8.1519999999999992</v>
      </c>
      <c r="D14" s="50">
        <v>0</v>
      </c>
      <c r="E14" s="50">
        <v>0.25</v>
      </c>
      <c r="F14" s="57">
        <v>20</v>
      </c>
      <c r="G14" s="64">
        <v>4</v>
      </c>
      <c r="H14" s="64"/>
      <c r="I14" s="57"/>
      <c r="J14" s="61"/>
      <c r="K14" s="11">
        <f t="shared" si="1"/>
        <v>24</v>
      </c>
      <c r="L14" s="16">
        <f t="shared" si="2"/>
        <v>280.79749999999996</v>
      </c>
      <c r="M14" s="16">
        <f t="shared" si="3"/>
        <v>56.159499999999994</v>
      </c>
      <c r="N14" s="16">
        <f t="shared" si="4"/>
        <v>0</v>
      </c>
      <c r="O14" s="16">
        <f t="shared" si="5"/>
        <v>0</v>
      </c>
      <c r="P14" s="16">
        <f t="shared" si="6"/>
        <v>0</v>
      </c>
      <c r="Q14" s="13">
        <f t="shared" si="7"/>
        <v>336.95699999999994</v>
      </c>
      <c r="R14" s="39">
        <v>25</v>
      </c>
      <c r="S14" s="39">
        <v>5</v>
      </c>
      <c r="T14" s="39">
        <v>0</v>
      </c>
      <c r="U14" s="39">
        <v>0</v>
      </c>
      <c r="V14" s="39">
        <v>0</v>
      </c>
      <c r="W14" s="42">
        <f t="shared" si="8"/>
        <v>30</v>
      </c>
      <c r="X14" s="83"/>
    </row>
    <row r="15" spans="1:29" s="37" customFormat="1" ht="12.75" customHeight="1" x14ac:dyDescent="0.25">
      <c r="A15" s="48" t="s">
        <v>52</v>
      </c>
      <c r="B15" s="49">
        <v>30.5</v>
      </c>
      <c r="C15" s="84">
        <v>14.616</v>
      </c>
      <c r="D15" s="50">
        <v>0</v>
      </c>
      <c r="E15" s="50">
        <v>0.25</v>
      </c>
      <c r="F15" s="57">
        <v>15</v>
      </c>
      <c r="G15" s="64"/>
      <c r="H15" s="64"/>
      <c r="I15" s="57"/>
      <c r="J15" s="61">
        <v>10</v>
      </c>
      <c r="K15" s="11">
        <f t="shared" si="1"/>
        <v>25</v>
      </c>
      <c r="L15" s="16">
        <f t="shared" si="2"/>
        <v>362.72429999999997</v>
      </c>
      <c r="M15" s="16">
        <f t="shared" si="3"/>
        <v>0</v>
      </c>
      <c r="N15" s="16">
        <f t="shared" si="4"/>
        <v>0</v>
      </c>
      <c r="O15" s="16">
        <f t="shared" si="5"/>
        <v>0</v>
      </c>
      <c r="P15" s="16">
        <f t="shared" si="6"/>
        <v>241.81619999999998</v>
      </c>
      <c r="Q15" s="13">
        <f t="shared" si="7"/>
        <v>604.54049999999995</v>
      </c>
      <c r="R15" s="39">
        <v>18</v>
      </c>
      <c r="S15" s="39">
        <v>0</v>
      </c>
      <c r="T15" s="39">
        <v>0</v>
      </c>
      <c r="U15" s="39">
        <v>0</v>
      </c>
      <c r="V15" s="39">
        <v>12</v>
      </c>
      <c r="W15" s="42">
        <f t="shared" si="8"/>
        <v>30</v>
      </c>
      <c r="X15" s="83"/>
      <c r="Y15" s="85"/>
      <c r="Z15" s="85"/>
      <c r="AA15" s="85"/>
      <c r="AB15" s="85"/>
      <c r="AC15" s="85"/>
    </row>
    <row r="16" spans="1:29" s="37" customFormat="1" ht="12.75" customHeight="1" x14ac:dyDescent="0.25">
      <c r="A16" s="48" t="s">
        <v>53</v>
      </c>
      <c r="B16" s="49">
        <v>29.6</v>
      </c>
      <c r="C16" s="84">
        <v>14.183999999999999</v>
      </c>
      <c r="D16" s="50">
        <v>0</v>
      </c>
      <c r="E16" s="50">
        <v>0.25</v>
      </c>
      <c r="F16" s="57">
        <v>20</v>
      </c>
      <c r="G16" s="64"/>
      <c r="H16" s="64"/>
      <c r="I16" s="57"/>
      <c r="J16" s="61"/>
      <c r="K16" s="11">
        <f t="shared" si="1"/>
        <v>20</v>
      </c>
      <c r="L16" s="16">
        <f t="shared" si="2"/>
        <v>488.91799999999995</v>
      </c>
      <c r="M16" s="16">
        <f t="shared" si="3"/>
        <v>0</v>
      </c>
      <c r="N16" s="16">
        <f t="shared" si="4"/>
        <v>0</v>
      </c>
      <c r="O16" s="16">
        <f t="shared" si="5"/>
        <v>0</v>
      </c>
      <c r="P16" s="16">
        <f t="shared" si="6"/>
        <v>0</v>
      </c>
      <c r="Q16" s="13">
        <f t="shared" si="7"/>
        <v>488.91799999999995</v>
      </c>
      <c r="R16" s="39">
        <v>25</v>
      </c>
      <c r="S16" s="39">
        <v>0</v>
      </c>
      <c r="T16" s="39">
        <v>0</v>
      </c>
      <c r="U16" s="39">
        <v>0</v>
      </c>
      <c r="V16" s="39">
        <v>0</v>
      </c>
      <c r="W16" s="42">
        <f t="shared" si="8"/>
        <v>25</v>
      </c>
      <c r="X16" s="83"/>
      <c r="Y16" s="85"/>
      <c r="Z16" s="85"/>
      <c r="AA16" s="85"/>
      <c r="AB16" s="85"/>
      <c r="AC16" s="85"/>
    </row>
    <row r="17" spans="1:29" s="37" customFormat="1" ht="12.75" customHeight="1" x14ac:dyDescent="0.25">
      <c r="A17" s="48" t="s">
        <v>60</v>
      </c>
      <c r="B17" s="49">
        <v>30</v>
      </c>
      <c r="C17" s="84">
        <v>14.270300000000001</v>
      </c>
      <c r="D17" s="50">
        <v>0</v>
      </c>
      <c r="E17" s="50">
        <v>0.25</v>
      </c>
      <c r="F17" s="57">
        <v>10</v>
      </c>
      <c r="G17" s="64">
        <v>8</v>
      </c>
      <c r="H17" s="64">
        <v>15</v>
      </c>
      <c r="I17" s="57">
        <v>10</v>
      </c>
      <c r="J17" s="61">
        <v>10</v>
      </c>
      <c r="K17" s="11">
        <f t="shared" si="1"/>
        <v>53</v>
      </c>
      <c r="L17" s="16">
        <f t="shared" si="2"/>
        <v>237.85199999999998</v>
      </c>
      <c r="M17" s="16">
        <f t="shared" si="3"/>
        <v>198.20999999999998</v>
      </c>
      <c r="N17" s="16">
        <f t="shared" si="4"/>
        <v>396.41999999999996</v>
      </c>
      <c r="O17" s="16">
        <f t="shared" si="5"/>
        <v>257.673</v>
      </c>
      <c r="P17" s="16">
        <f t="shared" si="6"/>
        <v>257.673</v>
      </c>
      <c r="Q17" s="13">
        <f t="shared" si="7"/>
        <v>1347.828</v>
      </c>
      <c r="R17" s="39">
        <v>12</v>
      </c>
      <c r="S17" s="39">
        <v>10</v>
      </c>
      <c r="T17" s="39">
        <v>20</v>
      </c>
      <c r="U17" s="39">
        <v>13</v>
      </c>
      <c r="V17" s="39">
        <v>13</v>
      </c>
      <c r="W17" s="42">
        <f t="shared" si="8"/>
        <v>68</v>
      </c>
      <c r="X17" s="83"/>
      <c r="Y17" s="85"/>
      <c r="Z17" s="85"/>
      <c r="AA17" s="85"/>
      <c r="AB17" s="85"/>
      <c r="AC17" s="85"/>
    </row>
    <row r="18" spans="1:29" s="37" customFormat="1" ht="12.75" customHeight="1" x14ac:dyDescent="0.25">
      <c r="A18" s="48" t="s">
        <v>62</v>
      </c>
      <c r="B18" s="49">
        <v>33</v>
      </c>
      <c r="C18" s="84">
        <v>15.816000000000001</v>
      </c>
      <c r="D18" s="50">
        <v>0</v>
      </c>
      <c r="E18" s="50">
        <v>0.25</v>
      </c>
      <c r="F18" s="57">
        <v>10</v>
      </c>
      <c r="G18" s="64">
        <v>8</v>
      </c>
      <c r="H18" s="64">
        <v>20</v>
      </c>
      <c r="I18" s="57"/>
      <c r="J18" s="61">
        <v>10</v>
      </c>
      <c r="K18" s="11">
        <f t="shared" si="1"/>
        <v>48</v>
      </c>
      <c r="L18" s="16">
        <f t="shared" si="2"/>
        <v>261.63720000000001</v>
      </c>
      <c r="M18" s="16">
        <f t="shared" si="3"/>
        <v>218.03099999999998</v>
      </c>
      <c r="N18" s="16">
        <f t="shared" si="4"/>
        <v>545.07749999999999</v>
      </c>
      <c r="O18" s="16">
        <f t="shared" si="5"/>
        <v>0</v>
      </c>
      <c r="P18" s="16">
        <f t="shared" si="6"/>
        <v>283.44029999999998</v>
      </c>
      <c r="Q18" s="13">
        <f t="shared" si="7"/>
        <v>1308.1859999999999</v>
      </c>
      <c r="R18" s="39">
        <v>12</v>
      </c>
      <c r="S18" s="39">
        <v>10</v>
      </c>
      <c r="T18" s="39">
        <v>25</v>
      </c>
      <c r="U18" s="39">
        <v>0</v>
      </c>
      <c r="V18" s="39">
        <v>13</v>
      </c>
      <c r="W18" s="42">
        <f t="shared" si="8"/>
        <v>60</v>
      </c>
      <c r="X18" s="83"/>
      <c r="Y18" s="85"/>
      <c r="Z18" s="85"/>
      <c r="AA18" s="85"/>
      <c r="AB18" s="85"/>
      <c r="AC18" s="85"/>
    </row>
    <row r="19" spans="1:29" s="37" customFormat="1" ht="12.75" customHeight="1" x14ac:dyDescent="0.25">
      <c r="A19" s="48" t="s">
        <v>63</v>
      </c>
      <c r="B19" s="49">
        <v>86.3</v>
      </c>
      <c r="C19" s="84">
        <v>41.351999999999997</v>
      </c>
      <c r="D19" s="50">
        <v>0</v>
      </c>
      <c r="E19" s="50">
        <v>0.25</v>
      </c>
      <c r="F19" s="57">
        <v>5</v>
      </c>
      <c r="G19" s="64"/>
      <c r="H19" s="64"/>
      <c r="I19" s="57"/>
      <c r="J19" s="61">
        <v>10</v>
      </c>
      <c r="K19" s="11">
        <f t="shared" si="1"/>
        <v>15</v>
      </c>
      <c r="L19" s="16">
        <f t="shared" si="2"/>
        <v>399.12887000000001</v>
      </c>
      <c r="M19" s="16">
        <f t="shared" si="3"/>
        <v>0</v>
      </c>
      <c r="N19" s="16">
        <f t="shared" si="4"/>
        <v>0</v>
      </c>
      <c r="O19" s="16">
        <f t="shared" si="5"/>
        <v>0</v>
      </c>
      <c r="P19" s="16">
        <f t="shared" si="6"/>
        <v>741.23932999999988</v>
      </c>
      <c r="Q19" s="13">
        <f t="shared" si="7"/>
        <v>1140.3681999999999</v>
      </c>
      <c r="R19" s="39">
        <v>7</v>
      </c>
      <c r="S19" s="39">
        <v>0</v>
      </c>
      <c r="T19" s="39">
        <v>0</v>
      </c>
      <c r="U19" s="39">
        <v>0</v>
      </c>
      <c r="V19" s="39">
        <v>13</v>
      </c>
      <c r="W19" s="42">
        <f t="shared" si="8"/>
        <v>20</v>
      </c>
      <c r="X19" s="83"/>
      <c r="Y19" s="85"/>
      <c r="Z19" s="85"/>
      <c r="AA19" s="85"/>
      <c r="AB19" s="85"/>
      <c r="AC19" s="85"/>
    </row>
    <row r="20" spans="1:29" s="37" customFormat="1" ht="12.75" customHeight="1" x14ac:dyDescent="0.25">
      <c r="A20" s="48" t="s">
        <v>64</v>
      </c>
      <c r="B20" s="49">
        <v>147</v>
      </c>
      <c r="C20" s="84">
        <v>70.44</v>
      </c>
      <c r="D20" s="50">
        <v>0</v>
      </c>
      <c r="E20" s="50">
        <v>0.25</v>
      </c>
      <c r="F20" s="57"/>
      <c r="G20" s="64"/>
      <c r="H20" s="64"/>
      <c r="I20" s="57"/>
      <c r="J20" s="61">
        <v>5</v>
      </c>
      <c r="K20" s="11">
        <f t="shared" si="1"/>
        <v>5</v>
      </c>
      <c r="L20" s="16">
        <f t="shared" si="2"/>
        <v>0</v>
      </c>
      <c r="M20" s="16">
        <f t="shared" si="3"/>
        <v>0</v>
      </c>
      <c r="N20" s="16">
        <f t="shared" si="4"/>
        <v>0</v>
      </c>
      <c r="O20" s="16">
        <f t="shared" si="5"/>
        <v>0</v>
      </c>
      <c r="P20" s="16">
        <f t="shared" si="6"/>
        <v>485.61449999999996</v>
      </c>
      <c r="Q20" s="13">
        <f t="shared" si="7"/>
        <v>485.61449999999996</v>
      </c>
      <c r="R20" s="39">
        <v>0</v>
      </c>
      <c r="S20" s="39">
        <v>0</v>
      </c>
      <c r="T20" s="39">
        <v>0</v>
      </c>
      <c r="U20" s="39">
        <v>0</v>
      </c>
      <c r="V20" s="39">
        <v>5</v>
      </c>
      <c r="W20" s="42">
        <f t="shared" si="8"/>
        <v>5</v>
      </c>
      <c r="X20" s="83"/>
      <c r="Y20" s="85"/>
      <c r="Z20" s="85"/>
      <c r="AA20" s="85"/>
      <c r="AB20" s="85"/>
      <c r="AC20" s="85"/>
    </row>
    <row r="21" spans="1:29" s="37" customFormat="1" ht="12.75" customHeight="1" x14ac:dyDescent="0.25">
      <c r="A21" s="48" t="s">
        <v>65</v>
      </c>
      <c r="B21" s="49">
        <v>47</v>
      </c>
      <c r="C21" s="84">
        <v>22.527999999999999</v>
      </c>
      <c r="D21" s="50">
        <v>0</v>
      </c>
      <c r="E21" s="50">
        <v>0.25</v>
      </c>
      <c r="F21" s="57"/>
      <c r="G21" s="64"/>
      <c r="H21" s="64">
        <v>5</v>
      </c>
      <c r="I21" s="57">
        <v>20</v>
      </c>
      <c r="J21" s="61">
        <v>10</v>
      </c>
      <c r="K21" s="11">
        <f t="shared" si="1"/>
        <v>35</v>
      </c>
      <c r="L21" s="16">
        <f t="shared" si="2"/>
        <v>0</v>
      </c>
      <c r="M21" s="16">
        <f t="shared" si="3"/>
        <v>0</v>
      </c>
      <c r="N21" s="16">
        <f t="shared" si="4"/>
        <v>217.37029999999999</v>
      </c>
      <c r="O21" s="16">
        <f t="shared" si="5"/>
        <v>776.32249999999999</v>
      </c>
      <c r="P21" s="16">
        <f t="shared" si="6"/>
        <v>403.68769999999995</v>
      </c>
      <c r="Q21" s="13">
        <f t="shared" si="7"/>
        <v>1397.3805</v>
      </c>
      <c r="R21" s="39">
        <v>0</v>
      </c>
      <c r="S21" s="39">
        <v>0</v>
      </c>
      <c r="T21" s="39">
        <v>7</v>
      </c>
      <c r="U21" s="39">
        <v>25</v>
      </c>
      <c r="V21" s="39">
        <v>13</v>
      </c>
      <c r="W21" s="42">
        <f t="shared" si="8"/>
        <v>45</v>
      </c>
      <c r="X21" s="83"/>
      <c r="Y21" s="85"/>
      <c r="Z21" s="85"/>
      <c r="AA21" s="85"/>
      <c r="AB21" s="85"/>
      <c r="AC21" s="85"/>
    </row>
    <row r="22" spans="1:29" s="37" customFormat="1" ht="12.75" customHeight="1" x14ac:dyDescent="0.25">
      <c r="A22" s="48" t="s">
        <v>66</v>
      </c>
      <c r="B22" s="49">
        <v>26.5</v>
      </c>
      <c r="C22" s="84">
        <v>12.5952</v>
      </c>
      <c r="D22" s="50">
        <v>0</v>
      </c>
      <c r="E22" s="50">
        <v>0.25</v>
      </c>
      <c r="F22" s="57">
        <v>20</v>
      </c>
      <c r="G22" s="64"/>
      <c r="H22" s="64">
        <v>10</v>
      </c>
      <c r="I22" s="57">
        <v>10</v>
      </c>
      <c r="J22" s="61">
        <v>10</v>
      </c>
      <c r="K22" s="11">
        <f t="shared" si="1"/>
        <v>50</v>
      </c>
      <c r="L22" s="16">
        <f t="shared" si="2"/>
        <v>437.71374999999995</v>
      </c>
      <c r="M22" s="16">
        <f t="shared" si="3"/>
        <v>0</v>
      </c>
      <c r="N22" s="16">
        <f t="shared" si="4"/>
        <v>227.61114999999998</v>
      </c>
      <c r="O22" s="16">
        <f t="shared" si="5"/>
        <v>210.1026</v>
      </c>
      <c r="P22" s="16">
        <f t="shared" si="6"/>
        <v>227.61114999999998</v>
      </c>
      <c r="Q22" s="13">
        <f t="shared" si="7"/>
        <v>1103.03865</v>
      </c>
      <c r="R22" s="39">
        <v>25</v>
      </c>
      <c r="S22" s="39">
        <v>0</v>
      </c>
      <c r="T22" s="39">
        <v>13</v>
      </c>
      <c r="U22" s="39">
        <v>12</v>
      </c>
      <c r="V22" s="39">
        <v>13</v>
      </c>
      <c r="W22" s="42">
        <f t="shared" si="8"/>
        <v>63</v>
      </c>
      <c r="X22" s="83"/>
      <c r="Y22" s="85"/>
      <c r="Z22" s="85"/>
      <c r="AA22" s="85"/>
      <c r="AB22" s="85"/>
      <c r="AC22" s="85"/>
    </row>
    <row r="23" spans="1:29" s="37" customFormat="1" ht="12.75" customHeight="1" x14ac:dyDescent="0.25">
      <c r="A23" s="48" t="s">
        <v>67</v>
      </c>
      <c r="B23" s="49">
        <v>22</v>
      </c>
      <c r="C23" s="84">
        <v>10.544</v>
      </c>
      <c r="D23" s="50">
        <v>0</v>
      </c>
      <c r="E23" s="50">
        <v>0.25</v>
      </c>
      <c r="F23" s="57">
        <v>35</v>
      </c>
      <c r="G23" s="64">
        <v>24</v>
      </c>
      <c r="H23" s="64">
        <v>30</v>
      </c>
      <c r="I23" s="57">
        <v>30</v>
      </c>
      <c r="J23" s="61">
        <v>10</v>
      </c>
      <c r="K23" s="11">
        <f t="shared" si="1"/>
        <v>129</v>
      </c>
      <c r="L23" s="16">
        <f t="shared" si="2"/>
        <v>581.41599999999994</v>
      </c>
      <c r="M23" s="16">
        <f t="shared" si="3"/>
        <v>436.06199999999995</v>
      </c>
      <c r="N23" s="16">
        <f t="shared" si="4"/>
        <v>581.41599999999994</v>
      </c>
      <c r="O23" s="16">
        <f t="shared" si="5"/>
        <v>537.8098</v>
      </c>
      <c r="P23" s="16">
        <f t="shared" si="6"/>
        <v>188.96019999999999</v>
      </c>
      <c r="Q23" s="13">
        <f t="shared" si="7"/>
        <v>2325.6639999999998</v>
      </c>
      <c r="R23" s="39">
        <v>40</v>
      </c>
      <c r="S23" s="39">
        <v>30</v>
      </c>
      <c r="T23" s="39">
        <v>40</v>
      </c>
      <c r="U23" s="39">
        <v>37</v>
      </c>
      <c r="V23" s="39">
        <v>13</v>
      </c>
      <c r="W23" s="42">
        <f t="shared" si="8"/>
        <v>160</v>
      </c>
      <c r="X23" s="83"/>
      <c r="Y23" s="85"/>
      <c r="Z23" s="85"/>
      <c r="AA23" s="85"/>
      <c r="AB23" s="85"/>
      <c r="AC23" s="85"/>
    </row>
    <row r="24" spans="1:29" s="37" customFormat="1" ht="12.75" customHeight="1" x14ac:dyDescent="0.25">
      <c r="A24" s="48" t="s">
        <v>68</v>
      </c>
      <c r="B24" s="49">
        <v>32</v>
      </c>
      <c r="C24" s="84">
        <v>15.336</v>
      </c>
      <c r="D24" s="50">
        <v>0</v>
      </c>
      <c r="E24" s="50">
        <v>0.25</v>
      </c>
      <c r="F24" s="57">
        <v>15</v>
      </c>
      <c r="G24" s="64">
        <v>4</v>
      </c>
      <c r="H24" s="64">
        <v>20</v>
      </c>
      <c r="I24" s="57">
        <v>20</v>
      </c>
      <c r="J24" s="61">
        <v>20</v>
      </c>
      <c r="K24" s="11">
        <f t="shared" si="1"/>
        <v>79</v>
      </c>
      <c r="L24" s="16">
        <f t="shared" si="2"/>
        <v>422.84799999999996</v>
      </c>
      <c r="M24" s="16">
        <f t="shared" si="3"/>
        <v>105.71199999999999</v>
      </c>
      <c r="N24" s="16">
        <f t="shared" si="4"/>
        <v>528.55999999999995</v>
      </c>
      <c r="O24" s="16">
        <f t="shared" si="5"/>
        <v>528.55999999999995</v>
      </c>
      <c r="P24" s="16">
        <f t="shared" si="6"/>
        <v>528.55999999999995</v>
      </c>
      <c r="Q24" s="13">
        <f t="shared" si="7"/>
        <v>2114.2399999999998</v>
      </c>
      <c r="R24" s="39">
        <v>20</v>
      </c>
      <c r="S24" s="39">
        <v>5</v>
      </c>
      <c r="T24" s="39">
        <v>25</v>
      </c>
      <c r="U24" s="39">
        <v>25</v>
      </c>
      <c r="V24" s="39">
        <v>25</v>
      </c>
      <c r="W24" s="42">
        <f t="shared" si="8"/>
        <v>100</v>
      </c>
      <c r="X24" s="83"/>
      <c r="Y24" s="85"/>
      <c r="Z24" s="85"/>
      <c r="AA24" s="85"/>
      <c r="AB24" s="85"/>
      <c r="AC24" s="85"/>
    </row>
    <row r="25" spans="1:29" s="37" customFormat="1" ht="12.75" customHeight="1" x14ac:dyDescent="0.25">
      <c r="A25" s="48" t="s">
        <v>69</v>
      </c>
      <c r="B25" s="49">
        <v>61</v>
      </c>
      <c r="C25" s="84">
        <v>29.224</v>
      </c>
      <c r="D25" s="50">
        <v>0</v>
      </c>
      <c r="E25" s="50">
        <v>0.25</v>
      </c>
      <c r="F25" s="57"/>
      <c r="G25" s="64"/>
      <c r="H25" s="64">
        <v>5</v>
      </c>
      <c r="I25" s="57">
        <v>10</v>
      </c>
      <c r="J25" s="61">
        <v>10</v>
      </c>
      <c r="K25" s="11">
        <f t="shared" si="1"/>
        <v>25</v>
      </c>
      <c r="L25" s="16">
        <f t="shared" si="2"/>
        <v>0</v>
      </c>
      <c r="M25" s="16">
        <f t="shared" si="3"/>
        <v>0</v>
      </c>
      <c r="N25" s="16">
        <f t="shared" si="4"/>
        <v>201.51349999999999</v>
      </c>
      <c r="O25" s="16">
        <f t="shared" si="5"/>
        <v>483.63239999999996</v>
      </c>
      <c r="P25" s="16">
        <f t="shared" si="6"/>
        <v>523.93509999999992</v>
      </c>
      <c r="Q25" s="13">
        <f t="shared" si="7"/>
        <v>1209.0809999999999</v>
      </c>
      <c r="R25" s="39">
        <v>0</v>
      </c>
      <c r="S25" s="39">
        <v>0</v>
      </c>
      <c r="T25" s="39">
        <v>5</v>
      </c>
      <c r="U25" s="39">
        <v>12</v>
      </c>
      <c r="V25" s="39">
        <v>13</v>
      </c>
      <c r="W25" s="42">
        <f t="shared" si="8"/>
        <v>30</v>
      </c>
      <c r="X25" s="83"/>
      <c r="Y25" s="85"/>
      <c r="Z25" s="85"/>
      <c r="AA25" s="85"/>
      <c r="AB25" s="85"/>
      <c r="AC25" s="85"/>
    </row>
    <row r="26" spans="1:29" s="37" customFormat="1" ht="12.75" customHeight="1" x14ac:dyDescent="0.25">
      <c r="A26" s="48" t="s">
        <v>71</v>
      </c>
      <c r="B26" s="49">
        <v>32.4</v>
      </c>
      <c r="C26" s="84">
        <v>15.52</v>
      </c>
      <c r="D26" s="50">
        <v>0</v>
      </c>
      <c r="E26" s="50">
        <v>0.25</v>
      </c>
      <c r="F26" s="57">
        <v>20</v>
      </c>
      <c r="G26" s="64">
        <v>16</v>
      </c>
      <c r="H26" s="64">
        <v>10</v>
      </c>
      <c r="I26" s="57">
        <v>30</v>
      </c>
      <c r="J26" s="61">
        <v>10</v>
      </c>
      <c r="K26" s="11">
        <f t="shared" si="1"/>
        <v>86</v>
      </c>
      <c r="L26" s="16">
        <f t="shared" si="2"/>
        <v>535.16699999999992</v>
      </c>
      <c r="M26" s="16">
        <f t="shared" si="3"/>
        <v>428.13359999999994</v>
      </c>
      <c r="N26" s="16">
        <f t="shared" si="4"/>
        <v>256.88015999999993</v>
      </c>
      <c r="O26" s="16">
        <f t="shared" si="5"/>
        <v>770.64047999999991</v>
      </c>
      <c r="P26" s="16">
        <f t="shared" si="6"/>
        <v>256.88015999999993</v>
      </c>
      <c r="Q26" s="13">
        <f t="shared" si="7"/>
        <v>2247.7013999999999</v>
      </c>
      <c r="R26" s="39">
        <v>25</v>
      </c>
      <c r="S26" s="39">
        <v>20</v>
      </c>
      <c r="T26" s="39">
        <v>12</v>
      </c>
      <c r="U26" s="39">
        <v>36</v>
      </c>
      <c r="V26" s="39">
        <v>12</v>
      </c>
      <c r="W26" s="42">
        <f t="shared" si="8"/>
        <v>105</v>
      </c>
      <c r="X26" s="83"/>
      <c r="Y26" s="85"/>
      <c r="Z26" s="85"/>
      <c r="AA26" s="85"/>
      <c r="AB26" s="85"/>
      <c r="AC26" s="85"/>
    </row>
    <row r="27" spans="1:29" s="37" customFormat="1" ht="12.75" customHeight="1" x14ac:dyDescent="0.25">
      <c r="A27" s="48" t="s">
        <v>72</v>
      </c>
      <c r="B27" s="49">
        <v>15</v>
      </c>
      <c r="C27" s="84">
        <v>7.1840000000000002</v>
      </c>
      <c r="D27" s="50">
        <v>0</v>
      </c>
      <c r="E27" s="50">
        <v>0.25</v>
      </c>
      <c r="F27" s="57">
        <v>5</v>
      </c>
      <c r="G27" s="64"/>
      <c r="H27" s="64"/>
      <c r="I27" s="57"/>
      <c r="J27" s="61">
        <v>5</v>
      </c>
      <c r="K27" s="11">
        <f t="shared" si="1"/>
        <v>10</v>
      </c>
      <c r="L27" s="16">
        <f t="shared" si="2"/>
        <v>69.373499999999993</v>
      </c>
      <c r="M27" s="16">
        <f t="shared" si="3"/>
        <v>0</v>
      </c>
      <c r="N27" s="16">
        <f t="shared" si="4"/>
        <v>0</v>
      </c>
      <c r="O27" s="16">
        <f t="shared" si="5"/>
        <v>0</v>
      </c>
      <c r="P27" s="16">
        <f t="shared" si="6"/>
        <v>79.283999999999992</v>
      </c>
      <c r="Q27" s="13">
        <f t="shared" si="7"/>
        <v>148.65749999999997</v>
      </c>
      <c r="R27" s="39">
        <v>7</v>
      </c>
      <c r="S27" s="39">
        <v>0</v>
      </c>
      <c r="T27" s="39">
        <v>0</v>
      </c>
      <c r="U27" s="39">
        <v>0</v>
      </c>
      <c r="V27" s="39">
        <v>8</v>
      </c>
      <c r="W27" s="42">
        <f t="shared" si="8"/>
        <v>15</v>
      </c>
      <c r="X27" s="83"/>
      <c r="Y27" s="85"/>
      <c r="Z27" s="85"/>
      <c r="AA27" s="85"/>
      <c r="AB27" s="85"/>
      <c r="AC27" s="85"/>
    </row>
    <row r="28" spans="1:29" ht="12.75" customHeight="1" x14ac:dyDescent="0.25">
      <c r="A28" s="48" t="s">
        <v>73</v>
      </c>
      <c r="B28" s="49">
        <v>49.5</v>
      </c>
      <c r="C28" s="84">
        <v>23.72</v>
      </c>
      <c r="D28" s="50">
        <v>0</v>
      </c>
      <c r="E28" s="50">
        <v>0.25</v>
      </c>
      <c r="F28" s="55">
        <v>20</v>
      </c>
      <c r="G28" s="63"/>
      <c r="H28" s="63">
        <v>10</v>
      </c>
      <c r="I28" s="55">
        <v>10</v>
      </c>
      <c r="J28" s="58"/>
      <c r="K28" s="11">
        <f t="shared" si="1"/>
        <v>40</v>
      </c>
      <c r="L28" s="16">
        <f t="shared" si="2"/>
        <v>817.61624999999992</v>
      </c>
      <c r="M28" s="16">
        <f t="shared" si="3"/>
        <v>0</v>
      </c>
      <c r="N28" s="16">
        <f t="shared" si="4"/>
        <v>425.16044999999997</v>
      </c>
      <c r="O28" s="16">
        <f t="shared" si="5"/>
        <v>392.45579999999995</v>
      </c>
      <c r="P28" s="16">
        <f t="shared" si="6"/>
        <v>0</v>
      </c>
      <c r="Q28" s="13">
        <f t="shared" si="7"/>
        <v>1635.2324999999998</v>
      </c>
      <c r="R28" s="33">
        <v>25</v>
      </c>
      <c r="S28" s="33">
        <v>0</v>
      </c>
      <c r="T28" s="33">
        <v>13</v>
      </c>
      <c r="U28" s="33">
        <v>12</v>
      </c>
      <c r="V28" s="33">
        <v>0</v>
      </c>
      <c r="W28" s="42">
        <f t="shared" si="8"/>
        <v>50</v>
      </c>
      <c r="X28" s="83"/>
      <c r="Y28" s="86"/>
      <c r="Z28" s="86"/>
      <c r="AA28" s="86"/>
      <c r="AB28" s="86"/>
      <c r="AC28" s="86"/>
    </row>
    <row r="29" spans="1:29" ht="12.75" customHeight="1" x14ac:dyDescent="0.25">
      <c r="A29" s="48" t="s">
        <v>75</v>
      </c>
      <c r="B29" s="49">
        <v>69.5</v>
      </c>
      <c r="C29" s="84">
        <v>33.304000000000002</v>
      </c>
      <c r="D29" s="50">
        <v>0</v>
      </c>
      <c r="E29" s="50">
        <v>0.25</v>
      </c>
      <c r="F29" s="55">
        <v>10</v>
      </c>
      <c r="G29" s="63"/>
      <c r="H29" s="63"/>
      <c r="I29" s="55"/>
      <c r="J29" s="58"/>
      <c r="K29" s="11">
        <f t="shared" si="1"/>
        <v>10</v>
      </c>
      <c r="L29" s="16">
        <f t="shared" si="2"/>
        <v>688.77974999999992</v>
      </c>
      <c r="M29" s="16">
        <f t="shared" si="3"/>
        <v>0</v>
      </c>
      <c r="N29" s="16">
        <f t="shared" si="4"/>
        <v>0</v>
      </c>
      <c r="O29" s="16">
        <f t="shared" si="5"/>
        <v>0</v>
      </c>
      <c r="P29" s="16">
        <f t="shared" si="6"/>
        <v>0</v>
      </c>
      <c r="Q29" s="13">
        <f t="shared" si="7"/>
        <v>688.77974999999992</v>
      </c>
      <c r="R29" s="33">
        <v>15</v>
      </c>
      <c r="S29" s="33">
        <v>0</v>
      </c>
      <c r="T29" s="33">
        <v>0</v>
      </c>
      <c r="U29" s="33">
        <v>0</v>
      </c>
      <c r="V29" s="33">
        <v>0</v>
      </c>
      <c r="W29" s="42">
        <f t="shared" si="8"/>
        <v>15</v>
      </c>
      <c r="X29" s="83"/>
      <c r="Y29" s="86"/>
      <c r="Z29" s="86"/>
      <c r="AA29" s="86"/>
      <c r="AB29" s="86"/>
      <c r="AC29" s="86"/>
    </row>
    <row r="30" spans="1:29" ht="12.75" customHeight="1" x14ac:dyDescent="0.25">
      <c r="A30" s="48" t="s">
        <v>76</v>
      </c>
      <c r="B30" s="49">
        <v>34</v>
      </c>
      <c r="C30" s="84">
        <v>16.288</v>
      </c>
      <c r="D30" s="50">
        <v>0</v>
      </c>
      <c r="E30" s="50">
        <v>0.25</v>
      </c>
      <c r="F30" s="55">
        <v>10</v>
      </c>
      <c r="G30" s="63"/>
      <c r="H30" s="63">
        <v>10</v>
      </c>
      <c r="I30" s="55">
        <v>40</v>
      </c>
      <c r="J30" s="58"/>
      <c r="K30" s="11">
        <f t="shared" si="1"/>
        <v>60</v>
      </c>
      <c r="L30" s="16">
        <f t="shared" si="2"/>
        <v>269.56559999999996</v>
      </c>
      <c r="M30" s="16">
        <f t="shared" si="3"/>
        <v>0</v>
      </c>
      <c r="N30" s="16">
        <f t="shared" si="4"/>
        <v>292.02939999999995</v>
      </c>
      <c r="O30" s="16">
        <f t="shared" si="5"/>
        <v>1123.1899999999998</v>
      </c>
      <c r="P30" s="16">
        <f t="shared" si="6"/>
        <v>0</v>
      </c>
      <c r="Q30" s="13">
        <f t="shared" si="7"/>
        <v>1684.7849999999999</v>
      </c>
      <c r="R30" s="33">
        <v>12</v>
      </c>
      <c r="S30" s="33">
        <v>0</v>
      </c>
      <c r="T30" s="33">
        <v>13</v>
      </c>
      <c r="U30" s="33">
        <v>50</v>
      </c>
      <c r="V30" s="33">
        <v>0</v>
      </c>
      <c r="W30" s="42">
        <f t="shared" si="8"/>
        <v>75</v>
      </c>
      <c r="X30" s="83"/>
      <c r="Y30" s="86"/>
      <c r="Z30" s="86"/>
      <c r="AA30" s="86"/>
      <c r="AB30" s="86"/>
      <c r="AC30" s="86"/>
    </row>
    <row r="31" spans="1:29" ht="12.75" customHeight="1" x14ac:dyDescent="0.25">
      <c r="A31" s="48" t="s">
        <v>77</v>
      </c>
      <c r="B31" s="49">
        <v>18</v>
      </c>
      <c r="C31" s="84">
        <v>8.6239000000000008</v>
      </c>
      <c r="D31" s="50">
        <v>0</v>
      </c>
      <c r="E31" s="50">
        <v>0.25</v>
      </c>
      <c r="F31" s="55"/>
      <c r="G31" s="63"/>
      <c r="H31" s="63">
        <v>10</v>
      </c>
      <c r="I31" s="55">
        <v>20</v>
      </c>
      <c r="J31" s="58"/>
      <c r="K31" s="11">
        <f t="shared" si="1"/>
        <v>30</v>
      </c>
      <c r="L31" s="16">
        <f t="shared" si="2"/>
        <v>0</v>
      </c>
      <c r="M31" s="16">
        <f t="shared" si="3"/>
        <v>0</v>
      </c>
      <c r="N31" s="16">
        <f t="shared" si="4"/>
        <v>178.38899999999998</v>
      </c>
      <c r="O31" s="16">
        <f t="shared" si="5"/>
        <v>297.315</v>
      </c>
      <c r="P31" s="16">
        <f t="shared" si="6"/>
        <v>0</v>
      </c>
      <c r="Q31" s="13">
        <f t="shared" si="7"/>
        <v>475.70399999999995</v>
      </c>
      <c r="R31" s="33">
        <v>0</v>
      </c>
      <c r="S31" s="33">
        <v>0</v>
      </c>
      <c r="T31" s="33">
        <v>15</v>
      </c>
      <c r="U31" s="33">
        <v>25</v>
      </c>
      <c r="V31" s="33">
        <v>0</v>
      </c>
      <c r="W31" s="42">
        <f t="shared" si="8"/>
        <v>40</v>
      </c>
      <c r="X31" s="83"/>
      <c r="Y31" s="86"/>
      <c r="Z31" s="86"/>
      <c r="AA31" s="86"/>
      <c r="AB31" s="86"/>
      <c r="AC31" s="86"/>
    </row>
    <row r="32" spans="1:29" ht="12.75" customHeight="1" x14ac:dyDescent="0.25">
      <c r="A32" s="48" t="s">
        <v>79</v>
      </c>
      <c r="B32" s="49">
        <v>39.799999999999997</v>
      </c>
      <c r="C32" s="84">
        <v>19.072099999999999</v>
      </c>
      <c r="D32" s="50">
        <v>0</v>
      </c>
      <c r="E32" s="50">
        <v>0.25</v>
      </c>
      <c r="F32" s="55">
        <v>10</v>
      </c>
      <c r="G32" s="63"/>
      <c r="H32" s="63">
        <v>5</v>
      </c>
      <c r="I32" s="55">
        <v>10</v>
      </c>
      <c r="J32" s="58">
        <v>10</v>
      </c>
      <c r="K32" s="11">
        <f t="shared" si="1"/>
        <v>35</v>
      </c>
      <c r="L32" s="16">
        <f t="shared" si="2"/>
        <v>341.84617999999995</v>
      </c>
      <c r="M32" s="16">
        <f t="shared" si="3"/>
        <v>0</v>
      </c>
      <c r="N32" s="16">
        <f t="shared" si="4"/>
        <v>157.77515999999997</v>
      </c>
      <c r="O32" s="16">
        <f t="shared" si="5"/>
        <v>341.84617999999995</v>
      </c>
      <c r="P32" s="16">
        <f t="shared" si="6"/>
        <v>341.84617999999995</v>
      </c>
      <c r="Q32" s="13">
        <f t="shared" si="7"/>
        <v>1183.3136999999999</v>
      </c>
      <c r="R32" s="33">
        <v>13</v>
      </c>
      <c r="S32" s="33">
        <v>0</v>
      </c>
      <c r="T32" s="33">
        <v>6</v>
      </c>
      <c r="U32" s="33">
        <v>13</v>
      </c>
      <c r="V32" s="33">
        <v>13</v>
      </c>
      <c r="W32" s="42">
        <f t="shared" si="8"/>
        <v>45</v>
      </c>
      <c r="X32" s="83"/>
      <c r="Y32" s="86"/>
      <c r="Z32" s="86"/>
      <c r="AA32" s="86"/>
      <c r="AB32" s="86"/>
      <c r="AC32" s="86"/>
    </row>
    <row r="33" spans="1:29" ht="12.75" customHeight="1" x14ac:dyDescent="0.25">
      <c r="A33" s="48" t="s">
        <v>80</v>
      </c>
      <c r="B33" s="49">
        <v>31.8</v>
      </c>
      <c r="C33" s="84">
        <v>15.24</v>
      </c>
      <c r="D33" s="50">
        <v>0</v>
      </c>
      <c r="E33" s="50">
        <v>0.25</v>
      </c>
      <c r="F33" s="55"/>
      <c r="G33" s="63"/>
      <c r="H33" s="63">
        <v>5</v>
      </c>
      <c r="I33" s="55"/>
      <c r="J33" s="58"/>
      <c r="K33" s="11">
        <f t="shared" si="1"/>
        <v>5</v>
      </c>
      <c r="L33" s="16">
        <f t="shared" si="2"/>
        <v>0</v>
      </c>
      <c r="M33" s="16">
        <f t="shared" si="3"/>
        <v>0</v>
      </c>
      <c r="N33" s="16">
        <f t="shared" si="4"/>
        <v>105.0513</v>
      </c>
      <c r="O33" s="16">
        <f t="shared" si="5"/>
        <v>0</v>
      </c>
      <c r="P33" s="16">
        <f t="shared" si="6"/>
        <v>0</v>
      </c>
      <c r="Q33" s="13">
        <f t="shared" si="7"/>
        <v>105.0513</v>
      </c>
      <c r="R33" s="33">
        <v>0</v>
      </c>
      <c r="S33" s="33">
        <v>0</v>
      </c>
      <c r="T33" s="33">
        <v>5</v>
      </c>
      <c r="U33" s="33">
        <v>0</v>
      </c>
      <c r="V33" s="33">
        <v>0</v>
      </c>
      <c r="W33" s="42">
        <f t="shared" si="8"/>
        <v>5</v>
      </c>
      <c r="X33" s="83"/>
      <c r="Y33" s="86"/>
      <c r="Z33" s="86"/>
      <c r="AA33" s="86"/>
      <c r="AB33" s="86"/>
      <c r="AC33" s="86"/>
    </row>
    <row r="34" spans="1:29" ht="12.75" customHeight="1" x14ac:dyDescent="0.25">
      <c r="A34" s="48" t="s">
        <v>83</v>
      </c>
      <c r="B34" s="49">
        <v>20.3</v>
      </c>
      <c r="C34" s="84">
        <v>9.7279999999999998</v>
      </c>
      <c r="D34" s="50">
        <v>0</v>
      </c>
      <c r="E34" s="50">
        <v>0.25</v>
      </c>
      <c r="F34" s="55"/>
      <c r="G34" s="63"/>
      <c r="H34" s="63"/>
      <c r="I34" s="55">
        <v>40</v>
      </c>
      <c r="J34" s="58"/>
      <c r="K34" s="11">
        <f t="shared" si="1"/>
        <v>40</v>
      </c>
      <c r="L34" s="16">
        <f t="shared" si="2"/>
        <v>0</v>
      </c>
      <c r="M34" s="16">
        <f t="shared" si="3"/>
        <v>0</v>
      </c>
      <c r="N34" s="16">
        <f t="shared" si="4"/>
        <v>0</v>
      </c>
      <c r="O34" s="16">
        <f t="shared" si="5"/>
        <v>670.6105</v>
      </c>
      <c r="P34" s="16">
        <f t="shared" si="6"/>
        <v>0</v>
      </c>
      <c r="Q34" s="13">
        <f t="shared" si="7"/>
        <v>670.6105</v>
      </c>
      <c r="R34" s="33">
        <v>0</v>
      </c>
      <c r="S34" s="33">
        <v>0</v>
      </c>
      <c r="T34" s="33">
        <v>0</v>
      </c>
      <c r="U34" s="33">
        <v>50</v>
      </c>
      <c r="V34" s="33">
        <v>0</v>
      </c>
      <c r="W34" s="42">
        <f t="shared" si="8"/>
        <v>50</v>
      </c>
      <c r="X34" s="83"/>
      <c r="Y34" s="86"/>
      <c r="Z34" s="86"/>
      <c r="AA34" s="86"/>
      <c r="AB34" s="86"/>
      <c r="AC34" s="86"/>
    </row>
    <row r="35" spans="1:29" s="37" customFormat="1" ht="12.75" customHeight="1" x14ac:dyDescent="0.25">
      <c r="A35" s="48" t="s">
        <v>94</v>
      </c>
      <c r="B35" s="49">
        <v>13</v>
      </c>
      <c r="C35" s="84">
        <v>5.835</v>
      </c>
      <c r="D35" s="50">
        <v>0</v>
      </c>
      <c r="E35" s="50">
        <v>0.25</v>
      </c>
      <c r="F35" s="56"/>
      <c r="G35" s="65"/>
      <c r="H35" s="66">
        <v>5</v>
      </c>
      <c r="I35" s="56"/>
      <c r="J35" s="62"/>
      <c r="K35" s="11">
        <f t="shared" si="1"/>
        <v>5</v>
      </c>
      <c r="L35" s="16">
        <f t="shared" si="2"/>
        <v>0</v>
      </c>
      <c r="M35" s="16">
        <f t="shared" si="3"/>
        <v>0</v>
      </c>
      <c r="N35" s="16">
        <f t="shared" si="4"/>
        <v>68.712800000000001</v>
      </c>
      <c r="O35" s="16">
        <f t="shared" si="5"/>
        <v>0</v>
      </c>
      <c r="P35" s="16">
        <f t="shared" si="6"/>
        <v>0</v>
      </c>
      <c r="Q35" s="13">
        <f t="shared" si="7"/>
        <v>68.712800000000001</v>
      </c>
      <c r="R35" s="39">
        <v>0</v>
      </c>
      <c r="S35" s="39">
        <v>0</v>
      </c>
      <c r="T35" s="39">
        <v>8</v>
      </c>
      <c r="U35" s="39">
        <v>0</v>
      </c>
      <c r="V35" s="39">
        <v>0</v>
      </c>
      <c r="W35" s="42">
        <f t="shared" si="8"/>
        <v>8</v>
      </c>
      <c r="X35" s="83"/>
      <c r="Y35" s="85"/>
      <c r="Z35" s="85"/>
      <c r="AA35" s="85"/>
      <c r="AB35" s="85"/>
      <c r="AC35" s="85"/>
    </row>
    <row r="36" spans="1:29" s="37" customFormat="1" ht="12.75" customHeight="1" x14ac:dyDescent="0.25">
      <c r="A36" s="48" t="s">
        <v>95</v>
      </c>
      <c r="B36" s="49">
        <v>22</v>
      </c>
      <c r="C36" s="84">
        <v>9.8358000000000008</v>
      </c>
      <c r="D36" s="50">
        <v>0</v>
      </c>
      <c r="E36" s="50">
        <v>0.25</v>
      </c>
      <c r="F36" s="56">
        <v>30</v>
      </c>
      <c r="G36" s="65"/>
      <c r="H36" s="66">
        <v>10</v>
      </c>
      <c r="I36" s="56"/>
      <c r="J36" s="62">
        <v>10</v>
      </c>
      <c r="K36" s="11">
        <f t="shared" si="1"/>
        <v>50</v>
      </c>
      <c r="L36" s="16">
        <f t="shared" si="2"/>
        <v>537.8098</v>
      </c>
      <c r="M36" s="16">
        <f t="shared" si="3"/>
        <v>0</v>
      </c>
      <c r="N36" s="16">
        <f t="shared" si="4"/>
        <v>218.03099999999998</v>
      </c>
      <c r="O36" s="16">
        <f t="shared" si="5"/>
        <v>0</v>
      </c>
      <c r="P36" s="16">
        <f t="shared" si="6"/>
        <v>218.03099999999998</v>
      </c>
      <c r="Q36" s="13">
        <f t="shared" si="7"/>
        <v>973.87179999999989</v>
      </c>
      <c r="R36" s="39">
        <v>37</v>
      </c>
      <c r="S36" s="39">
        <v>0</v>
      </c>
      <c r="T36" s="39">
        <v>15</v>
      </c>
      <c r="U36" s="39">
        <v>0</v>
      </c>
      <c r="V36" s="39">
        <v>15</v>
      </c>
      <c r="W36" s="42">
        <f t="shared" si="8"/>
        <v>67</v>
      </c>
      <c r="X36" s="83"/>
      <c r="Y36" s="85"/>
      <c r="Z36" s="85"/>
      <c r="AA36" s="85"/>
      <c r="AB36" s="85"/>
      <c r="AC36" s="85"/>
    </row>
    <row r="37" spans="1:29" s="37" customFormat="1" ht="12.75" customHeight="1" x14ac:dyDescent="0.25">
      <c r="A37" s="48" t="s">
        <v>96</v>
      </c>
      <c r="B37" s="49">
        <v>30</v>
      </c>
      <c r="C37" s="84">
        <v>13.311199999999999</v>
      </c>
      <c r="D37" s="50">
        <v>0</v>
      </c>
      <c r="E37" s="50">
        <v>0.25</v>
      </c>
      <c r="F37" s="56">
        <v>20</v>
      </c>
      <c r="G37" s="65"/>
      <c r="H37" s="65"/>
      <c r="I37" s="56"/>
      <c r="J37" s="62"/>
      <c r="K37" s="11">
        <f t="shared" si="1"/>
        <v>20</v>
      </c>
      <c r="L37" s="16">
        <f t="shared" si="2"/>
        <v>535.16699999999992</v>
      </c>
      <c r="M37" s="16">
        <f t="shared" si="3"/>
        <v>0</v>
      </c>
      <c r="N37" s="16">
        <f t="shared" si="4"/>
        <v>0</v>
      </c>
      <c r="O37" s="16">
        <f t="shared" si="5"/>
        <v>0</v>
      </c>
      <c r="P37" s="16">
        <f t="shared" si="6"/>
        <v>0</v>
      </c>
      <c r="Q37" s="13">
        <f t="shared" si="7"/>
        <v>535.16699999999992</v>
      </c>
      <c r="R37" s="39">
        <v>27</v>
      </c>
      <c r="S37" s="39">
        <v>0</v>
      </c>
      <c r="T37" s="39">
        <v>0</v>
      </c>
      <c r="U37" s="39">
        <v>0</v>
      </c>
      <c r="V37" s="39">
        <v>0</v>
      </c>
      <c r="W37" s="42">
        <f t="shared" si="8"/>
        <v>27</v>
      </c>
      <c r="X37" s="83"/>
      <c r="Y37" s="85"/>
      <c r="Z37" s="85"/>
      <c r="AA37" s="85"/>
      <c r="AB37" s="85"/>
      <c r="AC37" s="85"/>
    </row>
    <row r="38" spans="1:29" s="37" customFormat="1" ht="12.75" customHeight="1" x14ac:dyDescent="0.25">
      <c r="A38" s="48" t="s">
        <v>97</v>
      </c>
      <c r="B38" s="49">
        <v>22</v>
      </c>
      <c r="C38" s="84">
        <v>9.9204000000000008</v>
      </c>
      <c r="D38" s="50">
        <v>0</v>
      </c>
      <c r="E38" s="50">
        <v>0.25</v>
      </c>
      <c r="F38" s="56">
        <v>25</v>
      </c>
      <c r="G38" s="65">
        <v>16</v>
      </c>
      <c r="H38" s="66">
        <v>20</v>
      </c>
      <c r="I38" s="56">
        <v>10</v>
      </c>
      <c r="J38" s="62"/>
      <c r="K38" s="11">
        <f t="shared" si="1"/>
        <v>71</v>
      </c>
      <c r="L38" s="16">
        <f t="shared" si="2"/>
        <v>508.73899999999998</v>
      </c>
      <c r="M38" s="16">
        <f t="shared" si="3"/>
        <v>290.70799999999997</v>
      </c>
      <c r="N38" s="16">
        <f t="shared" si="4"/>
        <v>363.38499999999999</v>
      </c>
      <c r="O38" s="16">
        <f t="shared" si="5"/>
        <v>188.96019999999999</v>
      </c>
      <c r="P38" s="16">
        <f t="shared" si="6"/>
        <v>0</v>
      </c>
      <c r="Q38" s="13">
        <f t="shared" si="7"/>
        <v>1351.7921999999999</v>
      </c>
      <c r="R38" s="39">
        <v>35</v>
      </c>
      <c r="S38" s="39">
        <v>20</v>
      </c>
      <c r="T38" s="39">
        <v>25</v>
      </c>
      <c r="U38" s="39">
        <v>13</v>
      </c>
      <c r="V38" s="39">
        <v>0</v>
      </c>
      <c r="W38" s="42">
        <f t="shared" si="8"/>
        <v>93</v>
      </c>
      <c r="X38" s="83"/>
      <c r="Y38" s="85"/>
      <c r="Z38" s="85"/>
      <c r="AA38" s="85"/>
      <c r="AB38" s="85"/>
      <c r="AC38" s="85"/>
    </row>
    <row r="39" spans="1:29" s="37" customFormat="1" ht="12.75" customHeight="1" x14ac:dyDescent="0.25">
      <c r="A39" s="48" t="s">
        <v>98</v>
      </c>
      <c r="B39" s="49">
        <v>40</v>
      </c>
      <c r="C39" s="84">
        <v>17.97</v>
      </c>
      <c r="D39" s="50">
        <v>0</v>
      </c>
      <c r="E39" s="50">
        <v>0.25</v>
      </c>
      <c r="F39" s="56">
        <v>25</v>
      </c>
      <c r="G39" s="65">
        <v>16</v>
      </c>
      <c r="H39" s="66">
        <v>30</v>
      </c>
      <c r="I39" s="56">
        <v>40</v>
      </c>
      <c r="J39" s="62">
        <v>10</v>
      </c>
      <c r="K39" s="11">
        <f t="shared" si="1"/>
        <v>121</v>
      </c>
      <c r="L39" s="16">
        <f t="shared" si="2"/>
        <v>924.9799999999999</v>
      </c>
      <c r="M39" s="16">
        <f t="shared" si="3"/>
        <v>528.55999999999995</v>
      </c>
      <c r="N39" s="16">
        <f t="shared" si="4"/>
        <v>1057.1199999999999</v>
      </c>
      <c r="O39" s="16">
        <f t="shared" si="5"/>
        <v>1321.3999999999999</v>
      </c>
      <c r="P39" s="16">
        <f t="shared" si="6"/>
        <v>396.41999999999996</v>
      </c>
      <c r="Q39" s="13">
        <f t="shared" ref="Q39:Q55" si="9">SUM(L39:P39)</f>
        <v>4228.4799999999996</v>
      </c>
      <c r="R39" s="39">
        <v>35</v>
      </c>
      <c r="S39" s="39">
        <v>20</v>
      </c>
      <c r="T39" s="39">
        <v>40</v>
      </c>
      <c r="U39" s="39">
        <v>50</v>
      </c>
      <c r="V39" s="39">
        <v>15</v>
      </c>
      <c r="W39" s="42">
        <f t="shared" si="8"/>
        <v>160</v>
      </c>
      <c r="X39" s="83"/>
      <c r="Y39" s="85"/>
      <c r="Z39" s="85"/>
      <c r="AA39" s="85"/>
      <c r="AB39" s="85"/>
      <c r="AC39" s="85"/>
    </row>
    <row r="40" spans="1:29" ht="12.75" customHeight="1" x14ac:dyDescent="0.25">
      <c r="A40" s="48" t="s">
        <v>100</v>
      </c>
      <c r="B40" s="49">
        <v>29</v>
      </c>
      <c r="C40" s="84">
        <v>13.896000000000001</v>
      </c>
      <c r="D40" s="50">
        <v>0</v>
      </c>
      <c r="E40" s="50">
        <v>0.25</v>
      </c>
      <c r="F40" s="55">
        <v>25</v>
      </c>
      <c r="G40" s="63">
        <v>16</v>
      </c>
      <c r="H40" s="63">
        <v>20</v>
      </c>
      <c r="I40" s="55">
        <v>40</v>
      </c>
      <c r="J40" s="58">
        <v>10</v>
      </c>
      <c r="K40" s="11">
        <f t="shared" si="1"/>
        <v>111</v>
      </c>
      <c r="L40" s="16">
        <f t="shared" si="2"/>
        <v>574.80899999999997</v>
      </c>
      <c r="M40" s="16">
        <f t="shared" si="3"/>
        <v>383.20599999999996</v>
      </c>
      <c r="N40" s="16">
        <f t="shared" si="4"/>
        <v>479.00749999999999</v>
      </c>
      <c r="O40" s="16">
        <f t="shared" si="5"/>
        <v>958.01499999999999</v>
      </c>
      <c r="P40" s="16">
        <f t="shared" si="6"/>
        <v>287.40449999999998</v>
      </c>
      <c r="Q40" s="13">
        <f t="shared" si="9"/>
        <v>2682.442</v>
      </c>
      <c r="R40" s="33">
        <v>30</v>
      </c>
      <c r="S40" s="33">
        <v>20</v>
      </c>
      <c r="T40" s="33">
        <v>25</v>
      </c>
      <c r="U40" s="33">
        <v>50</v>
      </c>
      <c r="V40" s="33">
        <v>15</v>
      </c>
      <c r="W40" s="42">
        <f t="shared" si="8"/>
        <v>140</v>
      </c>
      <c r="X40" s="83"/>
      <c r="Y40" s="86"/>
      <c r="Z40" s="86"/>
      <c r="AA40" s="86"/>
      <c r="AB40" s="86"/>
      <c r="AC40" s="86"/>
    </row>
    <row r="41" spans="1:29" ht="12.75" customHeight="1" x14ac:dyDescent="0.25">
      <c r="A41" s="48" t="s">
        <v>102</v>
      </c>
      <c r="B41" s="49">
        <v>29.6</v>
      </c>
      <c r="C41" s="84">
        <v>14.2</v>
      </c>
      <c r="D41" s="50">
        <v>0</v>
      </c>
      <c r="E41" s="50">
        <v>0.25</v>
      </c>
      <c r="F41" s="54">
        <v>10</v>
      </c>
      <c r="G41" s="67"/>
      <c r="H41" s="68">
        <v>10</v>
      </c>
      <c r="I41" s="54">
        <v>10</v>
      </c>
      <c r="J41" s="60">
        <v>10</v>
      </c>
      <c r="K41" s="11">
        <f t="shared" si="1"/>
        <v>40</v>
      </c>
      <c r="L41" s="16">
        <f t="shared" si="2"/>
        <v>234.68064000000001</v>
      </c>
      <c r="M41" s="16">
        <f t="shared" si="3"/>
        <v>0</v>
      </c>
      <c r="N41" s="16">
        <f t="shared" si="4"/>
        <v>254.23736</v>
      </c>
      <c r="O41" s="16">
        <f t="shared" si="5"/>
        <v>234.68064000000001</v>
      </c>
      <c r="P41" s="16">
        <f t="shared" si="6"/>
        <v>254.23736</v>
      </c>
      <c r="Q41" s="13">
        <f t="shared" si="9"/>
        <v>977.83600000000001</v>
      </c>
      <c r="R41" s="33">
        <v>12</v>
      </c>
      <c r="S41" s="33">
        <v>0</v>
      </c>
      <c r="T41" s="33">
        <v>13</v>
      </c>
      <c r="U41" s="33">
        <v>12</v>
      </c>
      <c r="V41" s="33">
        <v>13</v>
      </c>
      <c r="W41" s="42">
        <f t="shared" si="8"/>
        <v>50</v>
      </c>
      <c r="X41" s="83"/>
      <c r="Y41" s="86"/>
      <c r="Z41" s="86"/>
      <c r="AA41" s="86"/>
      <c r="AB41" s="86"/>
      <c r="AC41" s="86"/>
    </row>
    <row r="42" spans="1:29" ht="12.75" customHeight="1" x14ac:dyDescent="0.25">
      <c r="A42" s="48" t="s">
        <v>103</v>
      </c>
      <c r="B42" s="49">
        <v>15.2</v>
      </c>
      <c r="C42" s="84">
        <v>6.8324999999999996</v>
      </c>
      <c r="D42" s="50">
        <v>0</v>
      </c>
      <c r="E42" s="50">
        <v>0.25</v>
      </c>
      <c r="F42" s="54">
        <v>20</v>
      </c>
      <c r="G42" s="68">
        <v>8</v>
      </c>
      <c r="H42" s="68">
        <v>30</v>
      </c>
      <c r="I42" s="54">
        <v>10</v>
      </c>
      <c r="J42" s="60">
        <v>10</v>
      </c>
      <c r="K42" s="11">
        <f t="shared" si="1"/>
        <v>78</v>
      </c>
      <c r="L42" s="16">
        <f t="shared" si="2"/>
        <v>251.06599999999997</v>
      </c>
      <c r="M42" s="16">
        <f t="shared" si="3"/>
        <v>100.42639999999999</v>
      </c>
      <c r="N42" s="16">
        <f t="shared" si="4"/>
        <v>391.66295999999994</v>
      </c>
      <c r="O42" s="16">
        <f t="shared" si="5"/>
        <v>150.6396</v>
      </c>
      <c r="P42" s="16">
        <f t="shared" si="6"/>
        <v>150.6396</v>
      </c>
      <c r="Q42" s="13">
        <f t="shared" si="9"/>
        <v>1044.4345599999999</v>
      </c>
      <c r="R42" s="33">
        <v>25</v>
      </c>
      <c r="S42" s="33">
        <v>10</v>
      </c>
      <c r="T42" s="33">
        <v>39</v>
      </c>
      <c r="U42" s="33">
        <v>15</v>
      </c>
      <c r="V42" s="33">
        <v>15</v>
      </c>
      <c r="W42" s="42">
        <f t="shared" si="8"/>
        <v>104</v>
      </c>
      <c r="X42" s="83"/>
      <c r="Y42" s="86"/>
      <c r="Z42" s="86"/>
      <c r="AA42" s="86"/>
      <c r="AB42" s="86"/>
      <c r="AC42" s="86"/>
    </row>
    <row r="43" spans="1:29" ht="12.75" customHeight="1" x14ac:dyDescent="0.25">
      <c r="A43" s="48" t="s">
        <v>104</v>
      </c>
      <c r="B43" s="49">
        <v>12.1</v>
      </c>
      <c r="C43" s="84">
        <v>5.46</v>
      </c>
      <c r="D43" s="50">
        <v>0</v>
      </c>
      <c r="E43" s="50">
        <v>0.25</v>
      </c>
      <c r="F43" s="54">
        <v>20</v>
      </c>
      <c r="G43" s="68">
        <v>8</v>
      </c>
      <c r="H43" s="68">
        <v>40</v>
      </c>
      <c r="I43" s="54">
        <v>10</v>
      </c>
      <c r="J43" s="60">
        <v>10</v>
      </c>
      <c r="K43" s="11">
        <f t="shared" si="1"/>
        <v>88</v>
      </c>
      <c r="L43" s="16">
        <f t="shared" si="2"/>
        <v>199.86174999999997</v>
      </c>
      <c r="M43" s="16">
        <f t="shared" si="3"/>
        <v>119.91704999999999</v>
      </c>
      <c r="N43" s="16">
        <f t="shared" si="4"/>
        <v>399.72349999999994</v>
      </c>
      <c r="O43" s="16">
        <f t="shared" si="5"/>
        <v>119.91704999999999</v>
      </c>
      <c r="P43" s="16">
        <f t="shared" si="6"/>
        <v>119.91704999999999</v>
      </c>
      <c r="Q43" s="13">
        <f t="shared" si="9"/>
        <v>959.33639999999991</v>
      </c>
      <c r="R43" s="33">
        <v>25</v>
      </c>
      <c r="S43" s="33">
        <v>15</v>
      </c>
      <c r="T43" s="33">
        <v>50</v>
      </c>
      <c r="U43" s="33">
        <v>15</v>
      </c>
      <c r="V43" s="33">
        <v>15</v>
      </c>
      <c r="W43" s="42">
        <f t="shared" si="8"/>
        <v>120</v>
      </c>
      <c r="X43" s="83"/>
      <c r="Y43" s="86"/>
      <c r="Z43" s="86"/>
      <c r="AA43" s="86"/>
      <c r="AB43" s="86"/>
      <c r="AC43" s="86"/>
    </row>
    <row r="44" spans="1:29" ht="12.75" customHeight="1" x14ac:dyDescent="0.25">
      <c r="A44" s="48" t="s">
        <v>105</v>
      </c>
      <c r="B44" s="49">
        <v>9.6999999999999993</v>
      </c>
      <c r="C44" s="84">
        <v>4.4695</v>
      </c>
      <c r="D44" s="50">
        <v>0</v>
      </c>
      <c r="E44" s="50">
        <v>0.25</v>
      </c>
      <c r="F44" s="54"/>
      <c r="G44" s="68"/>
      <c r="H44" s="68">
        <v>10</v>
      </c>
      <c r="I44" s="54"/>
      <c r="J44" s="60"/>
      <c r="K44" s="11">
        <f t="shared" si="1"/>
        <v>10</v>
      </c>
      <c r="L44" s="16">
        <f t="shared" si="2"/>
        <v>0</v>
      </c>
      <c r="M44" s="16">
        <f t="shared" si="3"/>
        <v>0</v>
      </c>
      <c r="N44" s="16">
        <f t="shared" si="4"/>
        <v>83.314269999999993</v>
      </c>
      <c r="O44" s="16">
        <f t="shared" si="5"/>
        <v>0</v>
      </c>
      <c r="P44" s="16">
        <f t="shared" si="6"/>
        <v>0</v>
      </c>
      <c r="Q44" s="13">
        <f t="shared" si="9"/>
        <v>83.314269999999993</v>
      </c>
      <c r="R44" s="33">
        <v>0</v>
      </c>
      <c r="S44" s="33">
        <v>0</v>
      </c>
      <c r="T44" s="33">
        <v>13</v>
      </c>
      <c r="U44" s="33">
        <v>0</v>
      </c>
      <c r="V44" s="33">
        <v>0</v>
      </c>
      <c r="W44" s="42">
        <f t="shared" si="8"/>
        <v>13</v>
      </c>
      <c r="X44" s="83"/>
      <c r="Y44" s="86"/>
      <c r="Z44" s="86"/>
      <c r="AA44" s="86"/>
      <c r="AB44" s="86"/>
      <c r="AC44" s="86"/>
    </row>
    <row r="45" spans="1:29" ht="12.75" customHeight="1" x14ac:dyDescent="0.25">
      <c r="A45" s="48" t="s">
        <v>106</v>
      </c>
      <c r="B45" s="49">
        <v>21</v>
      </c>
      <c r="C45" s="84">
        <v>9.4474499999999999</v>
      </c>
      <c r="D45" s="50">
        <v>0</v>
      </c>
      <c r="E45" s="50">
        <v>0.33</v>
      </c>
      <c r="F45" s="55">
        <v>45</v>
      </c>
      <c r="G45" s="63">
        <v>16</v>
      </c>
      <c r="H45" s="63">
        <v>80</v>
      </c>
      <c r="I45" s="55"/>
      <c r="J45" s="58">
        <v>50</v>
      </c>
      <c r="K45" s="11">
        <f t="shared" si="1"/>
        <v>191</v>
      </c>
      <c r="L45" s="16">
        <f t="shared" si="2"/>
        <v>832.48199999999997</v>
      </c>
      <c r="M45" s="16">
        <f t="shared" si="3"/>
        <v>319.11809999999997</v>
      </c>
      <c r="N45" s="16">
        <f t="shared" si="4"/>
        <v>1456.8434999999999</v>
      </c>
      <c r="O45" s="16">
        <f t="shared" si="5"/>
        <v>0</v>
      </c>
      <c r="P45" s="16">
        <f t="shared" si="6"/>
        <v>901.85549999999989</v>
      </c>
      <c r="Q45" s="13">
        <f t="shared" si="9"/>
        <v>3510.2990999999993</v>
      </c>
      <c r="R45" s="33">
        <v>60</v>
      </c>
      <c r="S45" s="33">
        <v>23</v>
      </c>
      <c r="T45" s="33">
        <v>105</v>
      </c>
      <c r="U45" s="33">
        <v>0</v>
      </c>
      <c r="V45" s="33">
        <v>65</v>
      </c>
      <c r="W45" s="42">
        <f t="shared" si="8"/>
        <v>253</v>
      </c>
      <c r="X45" s="83"/>
      <c r="Y45" s="86"/>
      <c r="Z45" s="86"/>
      <c r="AA45" s="86"/>
      <c r="AB45" s="86"/>
      <c r="AC45" s="86"/>
    </row>
    <row r="46" spans="1:29" ht="12.75" customHeight="1" x14ac:dyDescent="0.25">
      <c r="A46" s="48" t="s">
        <v>108</v>
      </c>
      <c r="B46" s="49">
        <v>81.400000000000006</v>
      </c>
      <c r="C46" s="84">
        <v>39</v>
      </c>
      <c r="D46" s="50">
        <v>0</v>
      </c>
      <c r="E46" s="50">
        <v>0.25</v>
      </c>
      <c r="F46" s="55"/>
      <c r="G46" s="63"/>
      <c r="H46" s="63">
        <v>5</v>
      </c>
      <c r="I46" s="55"/>
      <c r="J46" s="58">
        <v>10</v>
      </c>
      <c r="K46" s="11">
        <f t="shared" si="1"/>
        <v>15</v>
      </c>
      <c r="L46" s="16">
        <f t="shared" si="2"/>
        <v>0</v>
      </c>
      <c r="M46" s="16">
        <f t="shared" si="3"/>
        <v>0</v>
      </c>
      <c r="N46" s="16">
        <f t="shared" si="4"/>
        <v>322.68588</v>
      </c>
      <c r="O46" s="16">
        <f t="shared" si="5"/>
        <v>0</v>
      </c>
      <c r="P46" s="16">
        <f t="shared" si="6"/>
        <v>752.93371999999999</v>
      </c>
      <c r="Q46" s="13">
        <f t="shared" si="9"/>
        <v>1075.6196</v>
      </c>
      <c r="R46" s="33">
        <v>0</v>
      </c>
      <c r="S46" s="33">
        <v>0</v>
      </c>
      <c r="T46" s="33">
        <v>6</v>
      </c>
      <c r="U46" s="33">
        <v>0</v>
      </c>
      <c r="V46" s="33">
        <v>14</v>
      </c>
      <c r="W46" s="42">
        <f t="shared" si="8"/>
        <v>20</v>
      </c>
      <c r="X46" s="83"/>
      <c r="Y46" s="86"/>
      <c r="Z46" s="86"/>
      <c r="AA46" s="86"/>
      <c r="AB46" s="86"/>
      <c r="AC46" s="86"/>
    </row>
    <row r="47" spans="1:29" ht="12.75" customHeight="1" x14ac:dyDescent="0.25">
      <c r="A47" s="48" t="s">
        <v>109</v>
      </c>
      <c r="B47" s="49">
        <v>22.5</v>
      </c>
      <c r="C47" s="84">
        <v>10.784000000000001</v>
      </c>
      <c r="D47" s="50">
        <v>0</v>
      </c>
      <c r="E47" s="50">
        <v>0.25</v>
      </c>
      <c r="F47" s="53">
        <v>10</v>
      </c>
      <c r="G47" s="63"/>
      <c r="H47" s="63"/>
      <c r="I47" s="53">
        <v>10</v>
      </c>
      <c r="J47" s="59">
        <v>10</v>
      </c>
      <c r="K47" s="11">
        <f t="shared" si="1"/>
        <v>30</v>
      </c>
      <c r="L47" s="16">
        <f t="shared" si="2"/>
        <v>208.12049999999999</v>
      </c>
      <c r="M47" s="16">
        <f t="shared" si="3"/>
        <v>0</v>
      </c>
      <c r="N47" s="16">
        <f t="shared" si="4"/>
        <v>0</v>
      </c>
      <c r="O47" s="16">
        <f t="shared" si="5"/>
        <v>193.25474999999997</v>
      </c>
      <c r="P47" s="16">
        <f t="shared" si="6"/>
        <v>193.25474999999997</v>
      </c>
      <c r="Q47" s="13">
        <f t="shared" si="9"/>
        <v>594.62999999999988</v>
      </c>
      <c r="R47" s="33">
        <v>14</v>
      </c>
      <c r="S47" s="33">
        <v>0</v>
      </c>
      <c r="T47" s="33">
        <v>0</v>
      </c>
      <c r="U47" s="33">
        <v>13</v>
      </c>
      <c r="V47" s="33">
        <v>13</v>
      </c>
      <c r="W47" s="42">
        <f t="shared" si="8"/>
        <v>40</v>
      </c>
      <c r="X47" s="83"/>
      <c r="Y47" s="86"/>
      <c r="Z47" s="86"/>
      <c r="AA47" s="86"/>
      <c r="AB47" s="86"/>
      <c r="AC47" s="86"/>
    </row>
    <row r="48" spans="1:29" ht="12.75" customHeight="1" x14ac:dyDescent="0.25">
      <c r="A48" s="48" t="s">
        <v>111</v>
      </c>
      <c r="B48" s="49">
        <v>51.5</v>
      </c>
      <c r="C48" s="84">
        <v>24.68</v>
      </c>
      <c r="D48" s="50">
        <v>0</v>
      </c>
      <c r="E48" s="50">
        <v>0.25</v>
      </c>
      <c r="F48" s="55">
        <v>5</v>
      </c>
      <c r="G48" s="63"/>
      <c r="H48" s="63">
        <v>10</v>
      </c>
      <c r="I48" s="55">
        <v>10</v>
      </c>
      <c r="J48" s="58">
        <v>10</v>
      </c>
      <c r="K48" s="11">
        <f t="shared" si="1"/>
        <v>35</v>
      </c>
      <c r="L48" s="16">
        <f t="shared" si="2"/>
        <v>204.15629999999999</v>
      </c>
      <c r="M48" s="16">
        <f t="shared" si="3"/>
        <v>0</v>
      </c>
      <c r="N48" s="16">
        <f t="shared" si="4"/>
        <v>442.33864999999997</v>
      </c>
      <c r="O48" s="16">
        <f t="shared" si="5"/>
        <v>442.33864999999997</v>
      </c>
      <c r="P48" s="16">
        <f t="shared" si="6"/>
        <v>442.33864999999997</v>
      </c>
      <c r="Q48" s="13">
        <f t="shared" si="9"/>
        <v>1531.1722499999998</v>
      </c>
      <c r="R48" s="33">
        <v>6</v>
      </c>
      <c r="S48" s="33">
        <v>0</v>
      </c>
      <c r="T48" s="33">
        <v>13</v>
      </c>
      <c r="U48" s="33">
        <v>13</v>
      </c>
      <c r="V48" s="33">
        <v>13</v>
      </c>
      <c r="W48" s="42">
        <f t="shared" si="8"/>
        <v>45</v>
      </c>
      <c r="X48" s="83"/>
      <c r="Y48" s="86"/>
      <c r="Z48" s="86"/>
      <c r="AA48" s="86"/>
      <c r="AB48" s="86"/>
      <c r="AC48" s="86"/>
    </row>
    <row r="49" spans="1:29" ht="12.75" customHeight="1" x14ac:dyDescent="0.25">
      <c r="A49" s="48" t="s">
        <v>117</v>
      </c>
      <c r="B49" s="49">
        <v>101</v>
      </c>
      <c r="C49" s="84">
        <v>48.4</v>
      </c>
      <c r="D49" s="50">
        <v>0</v>
      </c>
      <c r="E49" s="50">
        <v>0.25</v>
      </c>
      <c r="F49" s="55">
        <v>5</v>
      </c>
      <c r="G49" s="63">
        <v>4</v>
      </c>
      <c r="H49" s="63">
        <v>2</v>
      </c>
      <c r="I49" s="55"/>
      <c r="J49" s="58"/>
      <c r="K49" s="11">
        <f t="shared" si="1"/>
        <v>11</v>
      </c>
      <c r="L49" s="16">
        <f t="shared" si="2"/>
        <v>333.65349999999995</v>
      </c>
      <c r="M49" s="16">
        <f t="shared" si="3"/>
        <v>333.65349999999995</v>
      </c>
      <c r="N49" s="16">
        <f t="shared" si="4"/>
        <v>333.65349999999995</v>
      </c>
      <c r="O49" s="16">
        <f t="shared" si="5"/>
        <v>0</v>
      </c>
      <c r="P49" s="16">
        <f t="shared" si="6"/>
        <v>0</v>
      </c>
      <c r="Q49" s="13">
        <f t="shared" si="9"/>
        <v>1000.9604999999999</v>
      </c>
      <c r="R49" s="33">
        <v>5</v>
      </c>
      <c r="S49" s="33">
        <v>5</v>
      </c>
      <c r="T49" s="33">
        <v>5</v>
      </c>
      <c r="U49" s="33">
        <v>0</v>
      </c>
      <c r="V49" s="33">
        <v>0</v>
      </c>
      <c r="W49" s="42">
        <f t="shared" si="8"/>
        <v>15</v>
      </c>
      <c r="X49" s="83"/>
      <c r="Y49" s="86"/>
      <c r="Z49" s="86"/>
      <c r="AA49" s="86"/>
      <c r="AB49" s="86"/>
      <c r="AC49" s="86"/>
    </row>
    <row r="50" spans="1:29" ht="12.75" customHeight="1" x14ac:dyDescent="0.25">
      <c r="A50" s="48" t="s">
        <v>118</v>
      </c>
      <c r="B50" s="49">
        <v>149</v>
      </c>
      <c r="C50" s="84">
        <v>71.400000000000006</v>
      </c>
      <c r="D50" s="50">
        <v>0</v>
      </c>
      <c r="E50" s="50">
        <v>0.25</v>
      </c>
      <c r="F50" s="55">
        <v>5</v>
      </c>
      <c r="G50" s="63"/>
      <c r="H50" s="63"/>
      <c r="I50" s="55">
        <v>10</v>
      </c>
      <c r="J50" s="58"/>
      <c r="K50" s="11">
        <f t="shared" si="1"/>
        <v>15</v>
      </c>
      <c r="L50" s="16">
        <f t="shared" si="2"/>
        <v>492.22149999999999</v>
      </c>
      <c r="M50" s="16">
        <f t="shared" si="3"/>
        <v>0</v>
      </c>
      <c r="N50" s="16">
        <f t="shared" si="4"/>
        <v>0</v>
      </c>
      <c r="O50" s="16">
        <f t="shared" si="5"/>
        <v>1476.6644999999999</v>
      </c>
      <c r="P50" s="16">
        <f t="shared" si="6"/>
        <v>0</v>
      </c>
      <c r="Q50" s="13">
        <f t="shared" si="9"/>
        <v>1968.886</v>
      </c>
      <c r="R50" s="33">
        <v>5</v>
      </c>
      <c r="S50" s="33">
        <v>0</v>
      </c>
      <c r="T50" s="33">
        <v>0</v>
      </c>
      <c r="U50" s="33">
        <v>15</v>
      </c>
      <c r="V50" s="33">
        <v>0</v>
      </c>
      <c r="W50" s="42">
        <f t="shared" si="8"/>
        <v>20</v>
      </c>
      <c r="X50" s="83"/>
      <c r="Y50" s="86"/>
      <c r="Z50" s="86"/>
      <c r="AA50" s="86"/>
      <c r="AB50" s="86"/>
      <c r="AC50" s="86"/>
    </row>
    <row r="51" spans="1:29" ht="12.75" customHeight="1" x14ac:dyDescent="0.25">
      <c r="A51" s="48" t="s">
        <v>120</v>
      </c>
      <c r="B51" s="49">
        <v>34.700000000000003</v>
      </c>
      <c r="C51" s="84">
        <v>16.623999999999999</v>
      </c>
      <c r="D51" s="50">
        <v>0</v>
      </c>
      <c r="E51" s="50">
        <v>0.25</v>
      </c>
      <c r="F51" s="55"/>
      <c r="G51" s="63"/>
      <c r="H51" s="63">
        <v>5</v>
      </c>
      <c r="I51" s="55"/>
      <c r="J51" s="58">
        <v>10</v>
      </c>
      <c r="K51" s="11">
        <f t="shared" si="1"/>
        <v>15</v>
      </c>
      <c r="L51" s="16">
        <f t="shared" si="2"/>
        <v>0</v>
      </c>
      <c r="M51" s="16">
        <f t="shared" si="3"/>
        <v>0</v>
      </c>
      <c r="N51" s="16">
        <f t="shared" si="4"/>
        <v>137.55774</v>
      </c>
      <c r="O51" s="16">
        <f t="shared" si="5"/>
        <v>0</v>
      </c>
      <c r="P51" s="16">
        <f t="shared" si="6"/>
        <v>320.96806000000004</v>
      </c>
      <c r="Q51" s="13">
        <f t="shared" si="9"/>
        <v>458.5258</v>
      </c>
      <c r="R51" s="33">
        <v>0</v>
      </c>
      <c r="S51" s="33">
        <v>0</v>
      </c>
      <c r="T51" s="33">
        <v>6</v>
      </c>
      <c r="U51" s="33">
        <v>0</v>
      </c>
      <c r="V51" s="33">
        <v>14</v>
      </c>
      <c r="W51" s="42">
        <f t="shared" si="8"/>
        <v>20</v>
      </c>
      <c r="X51" s="83"/>
      <c r="Y51" s="86"/>
      <c r="Z51" s="86"/>
      <c r="AA51" s="86"/>
      <c r="AB51" s="86"/>
      <c r="AC51" s="86"/>
    </row>
    <row r="52" spans="1:29" ht="12.75" customHeight="1" x14ac:dyDescent="0.25">
      <c r="A52" s="48" t="s">
        <v>121</v>
      </c>
      <c r="B52" s="49">
        <v>26.5</v>
      </c>
      <c r="C52" s="84">
        <v>12.696</v>
      </c>
      <c r="D52" s="50">
        <v>0</v>
      </c>
      <c r="E52" s="50">
        <v>0.25</v>
      </c>
      <c r="F52" s="55">
        <v>20</v>
      </c>
      <c r="G52" s="63">
        <v>4</v>
      </c>
      <c r="H52" s="63">
        <v>10</v>
      </c>
      <c r="I52" s="55">
        <v>50</v>
      </c>
      <c r="J52" s="58">
        <v>10</v>
      </c>
      <c r="K52" s="11">
        <f t="shared" si="1"/>
        <v>94</v>
      </c>
      <c r="L52" s="16">
        <f t="shared" si="2"/>
        <v>437.71374999999995</v>
      </c>
      <c r="M52" s="16">
        <f t="shared" si="3"/>
        <v>87.542749999999998</v>
      </c>
      <c r="N52" s="16">
        <f t="shared" si="4"/>
        <v>262.62824999999998</v>
      </c>
      <c r="O52" s="16">
        <f t="shared" si="5"/>
        <v>962.97024999999996</v>
      </c>
      <c r="P52" s="16">
        <f t="shared" si="6"/>
        <v>262.62824999999998</v>
      </c>
      <c r="Q52" s="13">
        <f t="shared" si="9"/>
        <v>2013.48325</v>
      </c>
      <c r="R52" s="33">
        <v>25</v>
      </c>
      <c r="S52" s="33">
        <v>5</v>
      </c>
      <c r="T52" s="33">
        <v>15</v>
      </c>
      <c r="U52" s="33">
        <v>55</v>
      </c>
      <c r="V52" s="33">
        <v>15</v>
      </c>
      <c r="W52" s="42">
        <f t="shared" si="8"/>
        <v>115</v>
      </c>
      <c r="X52" s="83"/>
      <c r="Y52" s="86"/>
      <c r="Z52" s="86"/>
      <c r="AA52" s="86"/>
      <c r="AB52" s="86"/>
      <c r="AC52" s="86"/>
    </row>
    <row r="53" spans="1:29" ht="12.75" customHeight="1" x14ac:dyDescent="0.25">
      <c r="A53" s="48" t="s">
        <v>124</v>
      </c>
      <c r="B53" s="49">
        <v>20</v>
      </c>
      <c r="C53" s="84">
        <v>9.58</v>
      </c>
      <c r="D53" s="50">
        <v>0</v>
      </c>
      <c r="E53" s="50">
        <v>0.25</v>
      </c>
      <c r="F53" s="55">
        <v>10</v>
      </c>
      <c r="G53" s="63"/>
      <c r="H53" s="63"/>
      <c r="I53" s="55"/>
      <c r="J53" s="58"/>
      <c r="K53" s="11">
        <f t="shared" si="1"/>
        <v>10</v>
      </c>
      <c r="L53" s="16">
        <f t="shared" si="2"/>
        <v>198.20999999999998</v>
      </c>
      <c r="M53" s="16">
        <f t="shared" si="3"/>
        <v>0</v>
      </c>
      <c r="N53" s="16">
        <f t="shared" si="4"/>
        <v>0</v>
      </c>
      <c r="O53" s="16">
        <f t="shared" si="5"/>
        <v>0</v>
      </c>
      <c r="P53" s="16">
        <f t="shared" si="6"/>
        <v>0</v>
      </c>
      <c r="Q53" s="13">
        <f t="shared" si="9"/>
        <v>198.20999999999998</v>
      </c>
      <c r="R53" s="33">
        <v>15</v>
      </c>
      <c r="S53" s="33">
        <v>0</v>
      </c>
      <c r="T53" s="33">
        <v>0</v>
      </c>
      <c r="U53" s="33">
        <v>0</v>
      </c>
      <c r="V53" s="33">
        <v>0</v>
      </c>
      <c r="W53" s="42">
        <f t="shared" si="8"/>
        <v>15</v>
      </c>
      <c r="X53" s="83"/>
      <c r="Y53" s="86"/>
      <c r="Z53" s="86"/>
      <c r="AA53" s="86"/>
      <c r="AB53" s="86"/>
      <c r="AC53" s="86"/>
    </row>
    <row r="54" spans="1:29" ht="12.75" customHeight="1" x14ac:dyDescent="0.25">
      <c r="A54" s="48" t="s">
        <v>125</v>
      </c>
      <c r="B54" s="49">
        <v>15.3</v>
      </c>
      <c r="C54" s="84">
        <v>7.3437000000000001</v>
      </c>
      <c r="D54" s="50">
        <v>0</v>
      </c>
      <c r="E54" s="50">
        <v>0.25</v>
      </c>
      <c r="F54" s="55"/>
      <c r="G54" s="63"/>
      <c r="H54" s="63"/>
      <c r="I54" s="55">
        <v>10</v>
      </c>
      <c r="J54" s="58"/>
      <c r="K54" s="11">
        <f t="shared" si="1"/>
        <v>10</v>
      </c>
      <c r="L54" s="16">
        <f t="shared" si="2"/>
        <v>0</v>
      </c>
      <c r="M54" s="16">
        <f t="shared" si="3"/>
        <v>0</v>
      </c>
      <c r="N54" s="16">
        <f t="shared" si="4"/>
        <v>0</v>
      </c>
      <c r="O54" s="16">
        <f t="shared" si="5"/>
        <v>151.63065</v>
      </c>
      <c r="P54" s="16">
        <f t="shared" si="6"/>
        <v>0</v>
      </c>
      <c r="Q54" s="13">
        <f t="shared" si="9"/>
        <v>151.63065</v>
      </c>
      <c r="R54" s="33">
        <v>0</v>
      </c>
      <c r="S54" s="33">
        <v>0</v>
      </c>
      <c r="T54" s="33">
        <v>0</v>
      </c>
      <c r="U54" s="33">
        <v>15</v>
      </c>
      <c r="V54" s="33">
        <v>0</v>
      </c>
      <c r="W54" s="42">
        <f t="shared" si="8"/>
        <v>15</v>
      </c>
      <c r="X54" s="83"/>
      <c r="Y54" s="86"/>
      <c r="Z54" s="86"/>
      <c r="AA54" s="86"/>
      <c r="AB54" s="86"/>
      <c r="AC54" s="86"/>
    </row>
    <row r="55" spans="1:29" s="37" customFormat="1" ht="12.75" customHeight="1" x14ac:dyDescent="0.25">
      <c r="A55" s="48" t="s">
        <v>129</v>
      </c>
      <c r="B55" s="49">
        <v>34.6</v>
      </c>
      <c r="C55" s="84">
        <v>16.576000000000001</v>
      </c>
      <c r="D55" s="50">
        <v>0</v>
      </c>
      <c r="E55" s="50">
        <v>0.25</v>
      </c>
      <c r="F55" s="57"/>
      <c r="G55" s="64"/>
      <c r="H55" s="64">
        <v>5</v>
      </c>
      <c r="I55" s="57"/>
      <c r="J55" s="61"/>
      <c r="K55" s="11">
        <f t="shared" si="1"/>
        <v>5</v>
      </c>
      <c r="L55" s="16">
        <f t="shared" si="2"/>
        <v>0</v>
      </c>
      <c r="M55" s="16">
        <f t="shared" si="3"/>
        <v>0</v>
      </c>
      <c r="N55" s="16">
        <f t="shared" si="4"/>
        <v>114.30109999999999</v>
      </c>
      <c r="O55" s="16">
        <f t="shared" si="5"/>
        <v>0</v>
      </c>
      <c r="P55" s="16">
        <f t="shared" si="6"/>
        <v>0</v>
      </c>
      <c r="Q55" s="13">
        <f t="shared" si="9"/>
        <v>114.30109999999999</v>
      </c>
      <c r="R55" s="33">
        <v>0</v>
      </c>
      <c r="S55" s="33">
        <v>0</v>
      </c>
      <c r="T55" s="33">
        <v>5</v>
      </c>
      <c r="U55" s="33">
        <v>0</v>
      </c>
      <c r="V55" s="33">
        <v>0</v>
      </c>
      <c r="W55" s="42">
        <f t="shared" si="8"/>
        <v>5</v>
      </c>
      <c r="X55" s="83"/>
      <c r="Y55" s="85"/>
      <c r="Z55" s="85"/>
      <c r="AA55" s="85"/>
      <c r="AB55" s="85"/>
      <c r="AC55" s="85"/>
    </row>
    <row r="56" spans="1:29" x14ac:dyDescent="0.2">
      <c r="Y56" s="86"/>
      <c r="Z56" s="86"/>
      <c r="AA56" s="86"/>
      <c r="AB56" s="86"/>
      <c r="AC56" s="86"/>
    </row>
    <row r="57" spans="1:29" x14ac:dyDescent="0.2">
      <c r="Y57" s="86"/>
      <c r="Z57" s="86"/>
      <c r="AA57" s="86"/>
      <c r="AB57" s="86"/>
      <c r="AC57" s="86"/>
    </row>
    <row r="58" spans="1:29" x14ac:dyDescent="0.2">
      <c r="Y58" s="86"/>
      <c r="Z58" s="86"/>
      <c r="AA58" s="86"/>
      <c r="AB58" s="86"/>
      <c r="AC58" s="86"/>
    </row>
    <row r="59" spans="1:29" x14ac:dyDescent="0.2">
      <c r="Y59" s="86"/>
      <c r="Z59" s="86"/>
      <c r="AA59" s="86"/>
      <c r="AB59" s="86"/>
      <c r="AC59" s="86"/>
    </row>
    <row r="60" spans="1:29" x14ac:dyDescent="0.2">
      <c r="Y60" s="86"/>
      <c r="Z60" s="86"/>
      <c r="AA60" s="86"/>
      <c r="AB60" s="86"/>
      <c r="AC60" s="86"/>
    </row>
    <row r="61" spans="1:29" x14ac:dyDescent="0.2">
      <c r="Y61" s="86"/>
      <c r="Z61" s="86"/>
      <c r="AA61" s="86"/>
      <c r="AB61" s="86"/>
      <c r="AC61" s="86"/>
    </row>
    <row r="62" spans="1:29" x14ac:dyDescent="0.2">
      <c r="Y62" s="86"/>
      <c r="Z62" s="86"/>
      <c r="AA62" s="86"/>
      <c r="AB62" s="86"/>
      <c r="AC62" s="86"/>
    </row>
    <row r="63" spans="1:29" x14ac:dyDescent="0.2">
      <c r="Y63" s="86"/>
      <c r="Z63" s="86"/>
      <c r="AA63" s="86"/>
      <c r="AB63" s="86"/>
      <c r="AC63" s="86"/>
    </row>
    <row r="64" spans="1:29" x14ac:dyDescent="0.2">
      <c r="Y64" s="86"/>
      <c r="Z64" s="86"/>
      <c r="AA64" s="86"/>
      <c r="AB64" s="86"/>
      <c r="AC64" s="86"/>
    </row>
  </sheetData>
  <sheetProtection algorithmName="SHA-512" hashValue="V7teIhd3CX4PO+49Y3MRgDXtxSx90QubRLfIqz1ADyOsjCAhp9gaOsPBOWmNqvp4Dp9ayqbTT0fi0Ph/yri+2A==" saltValue="jJkbDJGBq4EaSyQy9JpxOg==" spinCount="100000" sheet="1" objects="1" scenarios="1"/>
  <protectedRanges>
    <protectedRange password="C6C6" sqref="J6:J55" name="ID_1"/>
    <protectedRange algorithmName="SHA-512" hashValue="wGvi4sIMQ+cXcEtGkotcBnAEKj7SVXqCvAFIau2BRHuhAh+pVjT3d6pdQ8/sXIdXz/i01MitJSrIPddEWAPj5w==" saltValue="qERVUFqbsVobLQUOAni2Pg==" spinCount="100000" sqref="H6:H55" name="CH_1"/>
    <protectedRange password="8FC7" sqref="G6:G55" name="LP_1"/>
    <protectedRange algorithmName="SHA-512" hashValue="1yb8GKSid8CasPYGT6LiMIno1MKWwrJCezlcqFcz01garwkLeIVZrpZ+DRR1yWzi1oY+DDkWuqEueaeYfQfWtg==" saltValue="7ktNIGwY7IKj94P7IU7sTQ==" spinCount="100000" sqref="F6:F55" name="SA_1"/>
    <protectedRange sqref="I6:I55" name="LO_1_1_2"/>
  </protectedRanges>
  <mergeCells count="12">
    <mergeCell ref="B1:E2"/>
    <mergeCell ref="F1:K1"/>
    <mergeCell ref="R1:T1"/>
    <mergeCell ref="U1:W1"/>
    <mergeCell ref="F2:K2"/>
    <mergeCell ref="L2:Q2"/>
    <mergeCell ref="R2:W2"/>
    <mergeCell ref="B3:D3"/>
    <mergeCell ref="F3:J3"/>
    <mergeCell ref="L3:P3"/>
    <mergeCell ref="R3:V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DETAIL</vt:lpstr>
      <vt:lpstr>GLOBAL</vt:lpstr>
      <vt:lpstr>BALANCE</vt:lpstr>
      <vt:lpstr>INITIAL</vt:lpstr>
      <vt:lpstr>Feuil2</vt:lpstr>
      <vt:lpstr>Feuil1</vt:lpstr>
      <vt:lpstr>PPV</vt:lpstr>
      <vt:lpstr>PPH</vt:lpstr>
      <vt:lpstr>DETAIL!Impression_des_titres</vt:lpstr>
      <vt:lpstr>GLOBAL!Impression_des_titres</vt:lpstr>
      <vt:lpstr>DETAIL!Zone_d_impression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</dc:creator>
  <cp:lastModifiedBy>MacBook Pro</cp:lastModifiedBy>
  <cp:lastPrinted>2014-12-05T18:41:19Z</cp:lastPrinted>
  <dcterms:created xsi:type="dcterms:W3CDTF">2014-01-06T17:39:03Z</dcterms:created>
  <dcterms:modified xsi:type="dcterms:W3CDTF">2014-12-10T14:26:36Z</dcterms:modified>
</cp:coreProperties>
</file>