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bookpro\Google Drive\Commandes archivées\"/>
    </mc:Choice>
  </mc:AlternateContent>
  <bookViews>
    <workbookView xWindow="0" yWindow="-465" windowWidth="19320" windowHeight="14520" activeTab="6"/>
  </bookViews>
  <sheets>
    <sheet name="DETAIL" sheetId="1" r:id="rId1"/>
    <sheet name="GLOBAL" sheetId="2" r:id="rId2"/>
    <sheet name="BALANCE" sheetId="3" r:id="rId3"/>
    <sheet name="INITIAL" sheetId="4" r:id="rId4"/>
    <sheet name="Feuil1" sheetId="5" r:id="rId5"/>
    <sheet name="PPV" sheetId="6" r:id="rId6"/>
    <sheet name="PPH" sheetId="7" r:id="rId7"/>
  </sheets>
  <definedNames>
    <definedName name="_xlnm.Print_Titles" localSheetId="0">DETAIL!$5:$5</definedName>
    <definedName name="_xlnm.Print_Area" localSheetId="0">DETAIL!$A$1:$W$31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5" i="7" l="1"/>
  <c r="M25" i="7"/>
  <c r="N25" i="7"/>
  <c r="O25" i="7"/>
  <c r="P25" i="7"/>
  <c r="L26" i="7"/>
  <c r="M26" i="7"/>
  <c r="N26" i="7"/>
  <c r="O26" i="7"/>
  <c r="P26" i="7"/>
  <c r="L27" i="7"/>
  <c r="M27" i="7"/>
  <c r="N27" i="7"/>
  <c r="O27" i="7"/>
  <c r="P27" i="7"/>
  <c r="L28" i="7"/>
  <c r="M28" i="7"/>
  <c r="N28" i="7"/>
  <c r="O28" i="7"/>
  <c r="P28" i="7"/>
  <c r="L29" i="7"/>
  <c r="M29" i="7"/>
  <c r="N29" i="7"/>
  <c r="O29" i="7"/>
  <c r="P29" i="7"/>
  <c r="L30" i="7"/>
  <c r="M30" i="7"/>
  <c r="N30" i="7"/>
  <c r="O30" i="7"/>
  <c r="P30" i="7"/>
  <c r="L31" i="7"/>
  <c r="M31" i="7"/>
  <c r="N31" i="7"/>
  <c r="O31" i="7"/>
  <c r="P31" i="7"/>
  <c r="M24" i="7"/>
  <c r="N24" i="7"/>
  <c r="O24" i="7"/>
  <c r="P24" i="7"/>
  <c r="L24" i="7"/>
  <c r="L7" i="7"/>
  <c r="M7" i="7"/>
  <c r="N7" i="7"/>
  <c r="O7" i="7"/>
  <c r="P7" i="7"/>
  <c r="L8" i="7"/>
  <c r="M8" i="7"/>
  <c r="N8" i="7"/>
  <c r="O8" i="7"/>
  <c r="P8" i="7"/>
  <c r="L9" i="7"/>
  <c r="M9" i="7"/>
  <c r="N9" i="7"/>
  <c r="O9" i="7"/>
  <c r="P9" i="7"/>
  <c r="L10" i="7"/>
  <c r="M10" i="7"/>
  <c r="N10" i="7"/>
  <c r="O10" i="7"/>
  <c r="P10" i="7"/>
  <c r="L11" i="7"/>
  <c r="M11" i="7"/>
  <c r="N11" i="7"/>
  <c r="O11" i="7"/>
  <c r="P11" i="7"/>
  <c r="L12" i="7"/>
  <c r="M12" i="7"/>
  <c r="N12" i="7"/>
  <c r="O12" i="7"/>
  <c r="P12" i="7"/>
  <c r="L13" i="7"/>
  <c r="M13" i="7"/>
  <c r="N13" i="7"/>
  <c r="O13" i="7"/>
  <c r="P13" i="7"/>
  <c r="L14" i="7"/>
  <c r="M14" i="7"/>
  <c r="N14" i="7"/>
  <c r="O14" i="7"/>
  <c r="P14" i="7"/>
  <c r="L15" i="7"/>
  <c r="M15" i="7"/>
  <c r="N15" i="7"/>
  <c r="O15" i="7"/>
  <c r="P15" i="7"/>
  <c r="L16" i="7"/>
  <c r="M16" i="7"/>
  <c r="N16" i="7"/>
  <c r="O16" i="7"/>
  <c r="P16" i="7"/>
  <c r="L17" i="7"/>
  <c r="M17" i="7"/>
  <c r="N17" i="7"/>
  <c r="O17" i="7"/>
  <c r="P17" i="7"/>
  <c r="L18" i="7"/>
  <c r="M18" i="7"/>
  <c r="N18" i="7"/>
  <c r="O18" i="7"/>
  <c r="P18" i="7"/>
  <c r="L19" i="7"/>
  <c r="M19" i="7"/>
  <c r="N19" i="7"/>
  <c r="O19" i="7"/>
  <c r="P19" i="7"/>
  <c r="L20" i="7"/>
  <c r="M20" i="7"/>
  <c r="N20" i="7"/>
  <c r="O20" i="7"/>
  <c r="P20" i="7"/>
  <c r="L21" i="7"/>
  <c r="M21" i="7"/>
  <c r="N21" i="7"/>
  <c r="O21" i="7"/>
  <c r="P21" i="7"/>
  <c r="L22" i="7"/>
  <c r="M22" i="7"/>
  <c r="N22" i="7"/>
  <c r="O22" i="7"/>
  <c r="P22" i="7"/>
  <c r="L23" i="7"/>
  <c r="M23" i="7"/>
  <c r="N23" i="7"/>
  <c r="O23" i="7"/>
  <c r="P23" i="7"/>
  <c r="M6" i="7"/>
  <c r="N6" i="7"/>
  <c r="O6" i="7"/>
  <c r="P6" i="7"/>
  <c r="L6" i="7"/>
  <c r="V31" i="7"/>
  <c r="U31" i="7"/>
  <c r="T31" i="7"/>
  <c r="S31" i="7"/>
  <c r="R31" i="7"/>
  <c r="W31" i="7" s="1"/>
  <c r="Q31" i="7"/>
  <c r="K31" i="7"/>
  <c r="V30" i="7"/>
  <c r="U30" i="7"/>
  <c r="T30" i="7"/>
  <c r="S30" i="7"/>
  <c r="R30" i="7"/>
  <c r="W30" i="7" s="1"/>
  <c r="Q30" i="7"/>
  <c r="K30" i="7"/>
  <c r="V29" i="7"/>
  <c r="U29" i="7"/>
  <c r="T29" i="7"/>
  <c r="S29" i="7"/>
  <c r="R29" i="7"/>
  <c r="W29" i="7" s="1"/>
  <c r="Q29" i="7"/>
  <c r="K29" i="7"/>
  <c r="T28" i="7"/>
  <c r="S28" i="7"/>
  <c r="W28" i="7" s="1"/>
  <c r="Q28" i="7"/>
  <c r="K28" i="7"/>
  <c r="V27" i="7"/>
  <c r="U27" i="7"/>
  <c r="T27" i="7"/>
  <c r="S27" i="7"/>
  <c r="R27" i="7"/>
  <c r="W27" i="7" s="1"/>
  <c r="Q27" i="7"/>
  <c r="K27" i="7"/>
  <c r="V26" i="7"/>
  <c r="U26" i="7"/>
  <c r="T26" i="7"/>
  <c r="S26" i="7"/>
  <c r="R26" i="7"/>
  <c r="W26" i="7" s="1"/>
  <c r="Q26" i="7"/>
  <c r="K26" i="7"/>
  <c r="V25" i="7"/>
  <c r="U25" i="7"/>
  <c r="T25" i="7"/>
  <c r="S25" i="7"/>
  <c r="R25" i="7"/>
  <c r="W25" i="7" s="1"/>
  <c r="Q25" i="7"/>
  <c r="K25" i="7"/>
  <c r="V24" i="7"/>
  <c r="U24" i="7"/>
  <c r="T24" i="7"/>
  <c r="S24" i="7"/>
  <c r="R24" i="7"/>
  <c r="W24" i="7" s="1"/>
  <c r="Q24" i="7"/>
  <c r="K24" i="7"/>
  <c r="V23" i="7"/>
  <c r="S23" i="7"/>
  <c r="R23" i="7"/>
  <c r="W23" i="7" s="1"/>
  <c r="Q23" i="7"/>
  <c r="K23" i="7"/>
  <c r="V22" i="7"/>
  <c r="U22" i="7"/>
  <c r="T22" i="7"/>
  <c r="S22" i="7"/>
  <c r="R22" i="7"/>
  <c r="W22" i="7" s="1"/>
  <c r="Q22" i="7"/>
  <c r="K22" i="7"/>
  <c r="V21" i="7"/>
  <c r="U21" i="7"/>
  <c r="T21" i="7"/>
  <c r="S21" i="7"/>
  <c r="R21" i="7"/>
  <c r="W21" i="7" s="1"/>
  <c r="Q21" i="7"/>
  <c r="K21" i="7"/>
  <c r="V20" i="7"/>
  <c r="U20" i="7"/>
  <c r="T20" i="7"/>
  <c r="S20" i="7"/>
  <c r="R20" i="7"/>
  <c r="W20" i="7" s="1"/>
  <c r="Q20" i="7"/>
  <c r="K20" i="7"/>
  <c r="V19" i="7"/>
  <c r="U19" i="7"/>
  <c r="S19" i="7"/>
  <c r="R19" i="7"/>
  <c r="W19" i="7" s="1"/>
  <c r="Q19" i="7"/>
  <c r="K19" i="7"/>
  <c r="V18" i="7"/>
  <c r="U18" i="7"/>
  <c r="S18" i="7"/>
  <c r="W18" i="7" s="1"/>
  <c r="Q18" i="7"/>
  <c r="K18" i="7"/>
  <c r="V17" i="7"/>
  <c r="U17" i="7"/>
  <c r="S17" i="7"/>
  <c r="R17" i="7"/>
  <c r="W17" i="7" s="1"/>
  <c r="Q17" i="7"/>
  <c r="K17" i="7"/>
  <c r="V16" i="7"/>
  <c r="U16" i="7"/>
  <c r="S16" i="7"/>
  <c r="R16" i="7"/>
  <c r="W16" i="7" s="1"/>
  <c r="Q16" i="7"/>
  <c r="K16" i="7"/>
  <c r="V15" i="7"/>
  <c r="S15" i="7"/>
  <c r="R15" i="7"/>
  <c r="W15" i="7" s="1"/>
  <c r="Q15" i="7"/>
  <c r="K15" i="7"/>
  <c r="V14" i="7"/>
  <c r="U14" i="7"/>
  <c r="T14" i="7"/>
  <c r="S14" i="7"/>
  <c r="R14" i="7"/>
  <c r="W14" i="7" s="1"/>
  <c r="Q14" i="7"/>
  <c r="K14" i="7"/>
  <c r="V13" i="7"/>
  <c r="U13" i="7"/>
  <c r="S13" i="7"/>
  <c r="W13" i="7" s="1"/>
  <c r="Q13" i="7"/>
  <c r="K13" i="7"/>
  <c r="V12" i="7"/>
  <c r="U12" i="7"/>
  <c r="T12" i="7"/>
  <c r="S12" i="7"/>
  <c r="W12" i="7" s="1"/>
  <c r="Q12" i="7"/>
  <c r="K12" i="7"/>
  <c r="V11" i="7"/>
  <c r="T11" i="7"/>
  <c r="R11" i="7"/>
  <c r="W11" i="7" s="1"/>
  <c r="Q11" i="7"/>
  <c r="K11" i="7"/>
  <c r="V10" i="7"/>
  <c r="U10" i="7"/>
  <c r="T10" i="7"/>
  <c r="S10" i="7"/>
  <c r="R10" i="7"/>
  <c r="W10" i="7" s="1"/>
  <c r="Q10" i="7"/>
  <c r="K10" i="7"/>
  <c r="U9" i="7"/>
  <c r="S9" i="7"/>
  <c r="W9" i="7" s="1"/>
  <c r="Q9" i="7"/>
  <c r="K9" i="7"/>
  <c r="V8" i="7"/>
  <c r="U8" i="7"/>
  <c r="T8" i="7"/>
  <c r="S8" i="7"/>
  <c r="R8" i="7"/>
  <c r="W8" i="7" s="1"/>
  <c r="Q8" i="7"/>
  <c r="K8" i="7"/>
  <c r="V7" i="7"/>
  <c r="U7" i="7"/>
  <c r="T7" i="7"/>
  <c r="S7" i="7"/>
  <c r="R7" i="7"/>
  <c r="W7" i="7" s="1"/>
  <c r="Q7" i="7"/>
  <c r="K7" i="7"/>
  <c r="V6" i="7"/>
  <c r="U6" i="7"/>
  <c r="S6" i="7"/>
  <c r="R6" i="7"/>
  <c r="W6" i="7" s="1"/>
  <c r="Q6" i="7"/>
  <c r="K6" i="7"/>
  <c r="V4" i="7"/>
  <c r="U4" i="7"/>
  <c r="T4" i="7"/>
  <c r="S4" i="7"/>
  <c r="R4" i="7"/>
  <c r="W4" i="7" s="1"/>
  <c r="P4" i="7"/>
  <c r="O4" i="7"/>
  <c r="N4" i="7"/>
  <c r="M4" i="7"/>
  <c r="L4" i="7"/>
  <c r="Q4" i="7" s="1"/>
  <c r="Q1" i="7" s="1"/>
  <c r="J4" i="7"/>
  <c r="I4" i="7"/>
  <c r="H4" i="7"/>
  <c r="G4" i="7"/>
  <c r="F4" i="7"/>
  <c r="K4" i="7" s="1"/>
  <c r="P1" i="7"/>
  <c r="O1" i="7"/>
  <c r="N1" i="7"/>
  <c r="M1" i="7"/>
  <c r="L1" i="7"/>
  <c r="L7" i="6" l="1"/>
  <c r="M7" i="6"/>
  <c r="N7" i="6"/>
  <c r="O7" i="6"/>
  <c r="P7" i="6"/>
  <c r="L8" i="6"/>
  <c r="M8" i="6"/>
  <c r="N8" i="6"/>
  <c r="O8" i="6"/>
  <c r="P8" i="6"/>
  <c r="L9" i="6"/>
  <c r="M9" i="6"/>
  <c r="N9" i="6"/>
  <c r="O9" i="6"/>
  <c r="P9" i="6"/>
  <c r="L10" i="6"/>
  <c r="M10" i="6"/>
  <c r="N10" i="6"/>
  <c r="O10" i="6"/>
  <c r="P10" i="6"/>
  <c r="L11" i="6"/>
  <c r="M11" i="6"/>
  <c r="N11" i="6"/>
  <c r="O11" i="6"/>
  <c r="P11" i="6"/>
  <c r="L12" i="6"/>
  <c r="M12" i="6"/>
  <c r="N12" i="6"/>
  <c r="O12" i="6"/>
  <c r="P12" i="6"/>
  <c r="L13" i="6"/>
  <c r="M13" i="6"/>
  <c r="N13" i="6"/>
  <c r="O13" i="6"/>
  <c r="P13" i="6"/>
  <c r="L14" i="6"/>
  <c r="M14" i="6"/>
  <c r="N14" i="6"/>
  <c r="O14" i="6"/>
  <c r="P14" i="6"/>
  <c r="L15" i="6"/>
  <c r="M15" i="6"/>
  <c r="N15" i="6"/>
  <c r="O15" i="6"/>
  <c r="P15" i="6"/>
  <c r="L16" i="6"/>
  <c r="M16" i="6"/>
  <c r="N16" i="6"/>
  <c r="O16" i="6"/>
  <c r="P16" i="6"/>
  <c r="L17" i="6"/>
  <c r="M17" i="6"/>
  <c r="N17" i="6"/>
  <c r="O17" i="6"/>
  <c r="P17" i="6"/>
  <c r="L18" i="6"/>
  <c r="M18" i="6"/>
  <c r="N18" i="6"/>
  <c r="O18" i="6"/>
  <c r="P18" i="6"/>
  <c r="L19" i="6"/>
  <c r="M19" i="6"/>
  <c r="N19" i="6"/>
  <c r="O19" i="6"/>
  <c r="P19" i="6"/>
  <c r="L20" i="6"/>
  <c r="M20" i="6"/>
  <c r="N20" i="6"/>
  <c r="O20" i="6"/>
  <c r="P20" i="6"/>
  <c r="L21" i="6"/>
  <c r="M21" i="6"/>
  <c r="N21" i="6"/>
  <c r="O21" i="6"/>
  <c r="P21" i="6"/>
  <c r="L22" i="6"/>
  <c r="M22" i="6"/>
  <c r="N22" i="6"/>
  <c r="O22" i="6"/>
  <c r="P22" i="6"/>
  <c r="L23" i="6"/>
  <c r="M23" i="6"/>
  <c r="N23" i="6"/>
  <c r="O23" i="6"/>
  <c r="P23" i="6"/>
  <c r="L24" i="6"/>
  <c r="M24" i="6"/>
  <c r="N24" i="6"/>
  <c r="O24" i="6"/>
  <c r="P24" i="6"/>
  <c r="L25" i="6"/>
  <c r="M25" i="6"/>
  <c r="N25" i="6"/>
  <c r="O25" i="6"/>
  <c r="P25" i="6"/>
  <c r="L26" i="6"/>
  <c r="M26" i="6"/>
  <c r="N26" i="6"/>
  <c r="O26" i="6"/>
  <c r="P26" i="6"/>
  <c r="L27" i="6"/>
  <c r="M27" i="6"/>
  <c r="N27" i="6"/>
  <c r="O27" i="6"/>
  <c r="P27" i="6"/>
  <c r="L28" i="6"/>
  <c r="M28" i="6"/>
  <c r="N28" i="6"/>
  <c r="O28" i="6"/>
  <c r="P28" i="6"/>
  <c r="L29" i="6"/>
  <c r="M29" i="6"/>
  <c r="N29" i="6"/>
  <c r="O29" i="6"/>
  <c r="P29" i="6"/>
  <c r="L30" i="6"/>
  <c r="M30" i="6"/>
  <c r="N30" i="6"/>
  <c r="O30" i="6"/>
  <c r="P30" i="6"/>
  <c r="L31" i="6"/>
  <c r="M31" i="6"/>
  <c r="N31" i="6"/>
  <c r="O31" i="6"/>
  <c r="P31" i="6"/>
  <c r="M6" i="6"/>
  <c r="N6" i="6"/>
  <c r="O6" i="6"/>
  <c r="P6" i="6"/>
  <c r="L6" i="6"/>
  <c r="V31" i="6"/>
  <c r="U31" i="6"/>
  <c r="T31" i="6"/>
  <c r="S31" i="6"/>
  <c r="R31" i="6"/>
  <c r="W31" i="6" s="1"/>
  <c r="Q31" i="6"/>
  <c r="K31" i="6"/>
  <c r="V30" i="6"/>
  <c r="U30" i="6"/>
  <c r="T30" i="6"/>
  <c r="S30" i="6"/>
  <c r="R30" i="6"/>
  <c r="W30" i="6" s="1"/>
  <c r="Q30" i="6"/>
  <c r="K30" i="6"/>
  <c r="V29" i="6"/>
  <c r="U29" i="6"/>
  <c r="T29" i="6"/>
  <c r="S29" i="6"/>
  <c r="R29" i="6"/>
  <c r="W29" i="6" s="1"/>
  <c r="Q29" i="6"/>
  <c r="K29" i="6"/>
  <c r="T28" i="6"/>
  <c r="S28" i="6"/>
  <c r="W28" i="6" s="1"/>
  <c r="Q28" i="6"/>
  <c r="K28" i="6"/>
  <c r="V27" i="6"/>
  <c r="U27" i="6"/>
  <c r="T27" i="6"/>
  <c r="S27" i="6"/>
  <c r="R27" i="6"/>
  <c r="W27" i="6" s="1"/>
  <c r="Q27" i="6"/>
  <c r="K27" i="6"/>
  <c r="V26" i="6"/>
  <c r="U26" i="6"/>
  <c r="T26" i="6"/>
  <c r="S26" i="6"/>
  <c r="R26" i="6"/>
  <c r="W26" i="6" s="1"/>
  <c r="Q26" i="6"/>
  <c r="K26" i="6"/>
  <c r="V25" i="6"/>
  <c r="U25" i="6"/>
  <c r="T25" i="6"/>
  <c r="S25" i="6"/>
  <c r="R25" i="6"/>
  <c r="W25" i="6" s="1"/>
  <c r="Q25" i="6"/>
  <c r="K25" i="6"/>
  <c r="V24" i="6"/>
  <c r="U24" i="6"/>
  <c r="T24" i="6"/>
  <c r="S24" i="6"/>
  <c r="R24" i="6"/>
  <c r="W24" i="6" s="1"/>
  <c r="Q24" i="6"/>
  <c r="K24" i="6"/>
  <c r="V23" i="6"/>
  <c r="S23" i="6"/>
  <c r="R23" i="6"/>
  <c r="W23" i="6" s="1"/>
  <c r="Q23" i="6"/>
  <c r="K23" i="6"/>
  <c r="V22" i="6"/>
  <c r="U22" i="6"/>
  <c r="T22" i="6"/>
  <c r="S22" i="6"/>
  <c r="R22" i="6"/>
  <c r="W22" i="6" s="1"/>
  <c r="Q22" i="6"/>
  <c r="K22" i="6"/>
  <c r="V21" i="6"/>
  <c r="U21" i="6"/>
  <c r="T21" i="6"/>
  <c r="S21" i="6"/>
  <c r="R21" i="6"/>
  <c r="W21" i="6" s="1"/>
  <c r="Q21" i="6"/>
  <c r="K21" i="6"/>
  <c r="V20" i="6"/>
  <c r="U20" i="6"/>
  <c r="T20" i="6"/>
  <c r="S20" i="6"/>
  <c r="R20" i="6"/>
  <c r="W20" i="6" s="1"/>
  <c r="Q20" i="6"/>
  <c r="K20" i="6"/>
  <c r="V19" i="6"/>
  <c r="U19" i="6"/>
  <c r="S19" i="6"/>
  <c r="R19" i="6"/>
  <c r="W19" i="6" s="1"/>
  <c r="Q19" i="6"/>
  <c r="K19" i="6"/>
  <c r="V18" i="6"/>
  <c r="U18" i="6"/>
  <c r="S18" i="6"/>
  <c r="W18" i="6" s="1"/>
  <c r="Q18" i="6"/>
  <c r="K18" i="6"/>
  <c r="V17" i="6"/>
  <c r="U17" i="6"/>
  <c r="S17" i="6"/>
  <c r="R17" i="6"/>
  <c r="W17" i="6" s="1"/>
  <c r="Q17" i="6"/>
  <c r="K17" i="6"/>
  <c r="V16" i="6"/>
  <c r="U16" i="6"/>
  <c r="S16" i="6"/>
  <c r="R16" i="6"/>
  <c r="W16" i="6" s="1"/>
  <c r="Q16" i="6"/>
  <c r="K16" i="6"/>
  <c r="V15" i="6"/>
  <c r="S15" i="6"/>
  <c r="R15" i="6"/>
  <c r="W15" i="6" s="1"/>
  <c r="Q15" i="6"/>
  <c r="K15" i="6"/>
  <c r="V14" i="6"/>
  <c r="U14" i="6"/>
  <c r="T14" i="6"/>
  <c r="S14" i="6"/>
  <c r="R14" i="6"/>
  <c r="W14" i="6" s="1"/>
  <c r="Q14" i="6"/>
  <c r="K14" i="6"/>
  <c r="V13" i="6"/>
  <c r="U13" i="6"/>
  <c r="S13" i="6"/>
  <c r="W13" i="6" s="1"/>
  <c r="Q13" i="6"/>
  <c r="K13" i="6"/>
  <c r="V12" i="6"/>
  <c r="U12" i="6"/>
  <c r="T12" i="6"/>
  <c r="S12" i="6"/>
  <c r="W12" i="6" s="1"/>
  <c r="Q12" i="6"/>
  <c r="K12" i="6"/>
  <c r="V11" i="6"/>
  <c r="T11" i="6"/>
  <c r="R11" i="6"/>
  <c r="W11" i="6" s="1"/>
  <c r="Q11" i="6"/>
  <c r="K11" i="6"/>
  <c r="V10" i="6"/>
  <c r="U10" i="6"/>
  <c r="T10" i="6"/>
  <c r="S10" i="6"/>
  <c r="R10" i="6"/>
  <c r="W10" i="6" s="1"/>
  <c r="Q10" i="6"/>
  <c r="K10" i="6"/>
  <c r="U9" i="6"/>
  <c r="S9" i="6"/>
  <c r="W9" i="6" s="1"/>
  <c r="Q9" i="6"/>
  <c r="K9" i="6"/>
  <c r="V8" i="6"/>
  <c r="U8" i="6"/>
  <c r="T8" i="6"/>
  <c r="S8" i="6"/>
  <c r="R8" i="6"/>
  <c r="W8" i="6" s="1"/>
  <c r="Q8" i="6"/>
  <c r="K8" i="6"/>
  <c r="V7" i="6"/>
  <c r="U7" i="6"/>
  <c r="T7" i="6"/>
  <c r="S7" i="6"/>
  <c r="R7" i="6"/>
  <c r="W7" i="6" s="1"/>
  <c r="Q7" i="6"/>
  <c r="K7" i="6"/>
  <c r="V6" i="6"/>
  <c r="U6" i="6"/>
  <c r="S6" i="6"/>
  <c r="R6" i="6"/>
  <c r="W6" i="6" s="1"/>
  <c r="Q6" i="6"/>
  <c r="K6" i="6"/>
  <c r="V4" i="6"/>
  <c r="U4" i="6"/>
  <c r="T4" i="6"/>
  <c r="S4" i="6"/>
  <c r="R4" i="6"/>
  <c r="W4" i="6" s="1"/>
  <c r="P4" i="6"/>
  <c r="O4" i="6"/>
  <c r="N4" i="6"/>
  <c r="M4" i="6"/>
  <c r="L4" i="6"/>
  <c r="Q4" i="6" s="1"/>
  <c r="Q1" i="6" s="1"/>
  <c r="J4" i="6"/>
  <c r="I4" i="6"/>
  <c r="H4" i="6"/>
  <c r="G4" i="6"/>
  <c r="F4" i="6"/>
  <c r="K4" i="6" s="1"/>
  <c r="P1" i="6"/>
  <c r="O1" i="6"/>
  <c r="N1" i="6"/>
  <c r="M1" i="6"/>
  <c r="L1" i="6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8" i="5"/>
  <c r="A8" i="5"/>
  <c r="B7" i="5"/>
  <c r="A7" i="5"/>
  <c r="B6" i="5"/>
  <c r="A6" i="5"/>
  <c r="B5" i="5"/>
  <c r="A5" i="5"/>
  <c r="B4" i="5"/>
  <c r="A4" i="5"/>
  <c r="B3" i="5"/>
  <c r="A3" i="5"/>
  <c r="B2" i="5"/>
  <c r="A2" i="5"/>
  <c r="R7" i="1" l="1"/>
  <c r="S7" i="1"/>
  <c r="T7" i="1"/>
  <c r="U7" i="1"/>
  <c r="V7" i="1"/>
  <c r="W7" i="1"/>
  <c r="G5" i="2"/>
  <c r="R8" i="1"/>
  <c r="S8" i="1"/>
  <c r="T8" i="1"/>
  <c r="U8" i="1"/>
  <c r="V8" i="1"/>
  <c r="W8" i="1"/>
  <c r="G6" i="2"/>
  <c r="S9" i="1"/>
  <c r="U9" i="1"/>
  <c r="W9" i="1"/>
  <c r="G7" i="2"/>
  <c r="R10" i="1"/>
  <c r="S10" i="1"/>
  <c r="T10" i="1"/>
  <c r="U10" i="1"/>
  <c r="V10" i="1"/>
  <c r="W10" i="1"/>
  <c r="G8" i="2"/>
  <c r="R11" i="1"/>
  <c r="T11" i="1"/>
  <c r="V11" i="1"/>
  <c r="W11" i="1"/>
  <c r="G9" i="2"/>
  <c r="S12" i="1"/>
  <c r="T12" i="1"/>
  <c r="U12" i="1"/>
  <c r="V12" i="1"/>
  <c r="W12" i="1"/>
  <c r="G10" i="2"/>
  <c r="S13" i="1"/>
  <c r="U13" i="1"/>
  <c r="V13" i="1"/>
  <c r="W13" i="1"/>
  <c r="G11" i="2"/>
  <c r="R14" i="1"/>
  <c r="S14" i="1"/>
  <c r="T14" i="1"/>
  <c r="U14" i="1"/>
  <c r="V14" i="1"/>
  <c r="W14" i="1"/>
  <c r="G12" i="2"/>
  <c r="R15" i="1"/>
  <c r="S15" i="1"/>
  <c r="V15" i="1"/>
  <c r="W15" i="1"/>
  <c r="G13" i="2"/>
  <c r="R16" i="1"/>
  <c r="S16" i="1"/>
  <c r="U16" i="1"/>
  <c r="V16" i="1"/>
  <c r="W16" i="1"/>
  <c r="G14" i="2"/>
  <c r="R17" i="1"/>
  <c r="S17" i="1"/>
  <c r="U17" i="1"/>
  <c r="V17" i="1"/>
  <c r="W17" i="1"/>
  <c r="G15" i="2"/>
  <c r="S18" i="1"/>
  <c r="U18" i="1"/>
  <c r="V18" i="1"/>
  <c r="W18" i="1"/>
  <c r="G16" i="2"/>
  <c r="R19" i="1"/>
  <c r="S19" i="1"/>
  <c r="U19" i="1"/>
  <c r="V19" i="1"/>
  <c r="W19" i="1"/>
  <c r="G17" i="2"/>
  <c r="R20" i="1"/>
  <c r="S20" i="1"/>
  <c r="T20" i="1"/>
  <c r="U20" i="1"/>
  <c r="V20" i="1"/>
  <c r="W20" i="1"/>
  <c r="G18" i="2"/>
  <c r="R21" i="1"/>
  <c r="S21" i="1"/>
  <c r="T21" i="1"/>
  <c r="U21" i="1"/>
  <c r="V21" i="1"/>
  <c r="W21" i="1"/>
  <c r="G19" i="2"/>
  <c r="R22" i="1"/>
  <c r="S22" i="1"/>
  <c r="T22" i="1"/>
  <c r="U22" i="1"/>
  <c r="V22" i="1"/>
  <c r="W22" i="1"/>
  <c r="G20" i="2"/>
  <c r="R23" i="1"/>
  <c r="S23" i="1"/>
  <c r="V23" i="1"/>
  <c r="W23" i="1"/>
  <c r="G21" i="2"/>
  <c r="R24" i="1"/>
  <c r="S24" i="1"/>
  <c r="T24" i="1"/>
  <c r="U24" i="1"/>
  <c r="V24" i="1"/>
  <c r="W24" i="1"/>
  <c r="G22" i="2"/>
  <c r="R25" i="1"/>
  <c r="S25" i="1"/>
  <c r="T25" i="1"/>
  <c r="U25" i="1"/>
  <c r="V25" i="1"/>
  <c r="W25" i="1"/>
  <c r="G23" i="2"/>
  <c r="R26" i="1"/>
  <c r="S26" i="1"/>
  <c r="T26" i="1"/>
  <c r="U26" i="1"/>
  <c r="V26" i="1"/>
  <c r="W26" i="1"/>
  <c r="G24" i="2"/>
  <c r="R27" i="1"/>
  <c r="S27" i="1"/>
  <c r="T27" i="1"/>
  <c r="U27" i="1"/>
  <c r="V27" i="1"/>
  <c r="W27" i="1"/>
  <c r="G25" i="2"/>
  <c r="S28" i="1"/>
  <c r="T28" i="1"/>
  <c r="W28" i="1"/>
  <c r="G26" i="2"/>
  <c r="R29" i="1"/>
  <c r="S29" i="1"/>
  <c r="T29" i="1"/>
  <c r="U29" i="1"/>
  <c r="V29" i="1"/>
  <c r="W29" i="1"/>
  <c r="G27" i="2"/>
  <c r="R30" i="1"/>
  <c r="S30" i="1"/>
  <c r="T30" i="1"/>
  <c r="U30" i="1"/>
  <c r="V30" i="1"/>
  <c r="W30" i="1"/>
  <c r="G28" i="2"/>
  <c r="R31" i="1"/>
  <c r="S31" i="1"/>
  <c r="T31" i="1"/>
  <c r="U31" i="1"/>
  <c r="V31" i="1"/>
  <c r="W31" i="1"/>
  <c r="G29" i="2"/>
  <c r="R6" i="1"/>
  <c r="S6" i="1"/>
  <c r="U6" i="1"/>
  <c r="V6" i="1"/>
  <c r="W6" i="1"/>
  <c r="G4" i="2"/>
  <c r="B5" i="2"/>
  <c r="F5" i="2"/>
  <c r="B6" i="2"/>
  <c r="F6" i="2"/>
  <c r="B7" i="2"/>
  <c r="F7" i="2"/>
  <c r="B8" i="2"/>
  <c r="F8" i="2"/>
  <c r="B9" i="2"/>
  <c r="F9" i="2"/>
  <c r="B10" i="2"/>
  <c r="F10" i="2"/>
  <c r="B11" i="2"/>
  <c r="F11" i="2"/>
  <c r="B12" i="2"/>
  <c r="F12" i="2"/>
  <c r="B13" i="2"/>
  <c r="F13" i="2"/>
  <c r="B14" i="2"/>
  <c r="F14" i="2"/>
  <c r="B15" i="2"/>
  <c r="F15" i="2"/>
  <c r="B16" i="2"/>
  <c r="F16" i="2"/>
  <c r="B17" i="2"/>
  <c r="F17" i="2"/>
  <c r="B18" i="2"/>
  <c r="F18" i="2"/>
  <c r="B19" i="2"/>
  <c r="F19" i="2"/>
  <c r="B20" i="2"/>
  <c r="F20" i="2"/>
  <c r="B21" i="2"/>
  <c r="F21" i="2"/>
  <c r="B22" i="2"/>
  <c r="F22" i="2"/>
  <c r="B23" i="2"/>
  <c r="F23" i="2"/>
  <c r="B24" i="2"/>
  <c r="F24" i="2"/>
  <c r="B25" i="2"/>
  <c r="F25" i="2"/>
  <c r="B26" i="2"/>
  <c r="F26" i="2"/>
  <c r="B27" i="2"/>
  <c r="F27" i="2"/>
  <c r="B28" i="2"/>
  <c r="F28" i="2"/>
  <c r="B29" i="2"/>
  <c r="F29" i="2"/>
  <c r="B4" i="2"/>
  <c r="F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L7" i="1"/>
  <c r="M7" i="1"/>
  <c r="N7" i="1"/>
  <c r="O7" i="1"/>
  <c r="P7" i="1"/>
  <c r="L8" i="1"/>
  <c r="M8" i="1"/>
  <c r="N8" i="1"/>
  <c r="O8" i="1"/>
  <c r="P8" i="1"/>
  <c r="L9" i="1"/>
  <c r="M9" i="1"/>
  <c r="N9" i="1"/>
  <c r="O9" i="1"/>
  <c r="P9" i="1"/>
  <c r="L10" i="1"/>
  <c r="M10" i="1"/>
  <c r="N10" i="1"/>
  <c r="O10" i="1"/>
  <c r="P10" i="1"/>
  <c r="L11" i="1"/>
  <c r="M11" i="1"/>
  <c r="N11" i="1"/>
  <c r="O11" i="1"/>
  <c r="P11" i="1"/>
  <c r="L12" i="1"/>
  <c r="M12" i="1"/>
  <c r="N12" i="1"/>
  <c r="O12" i="1"/>
  <c r="P12" i="1"/>
  <c r="L13" i="1"/>
  <c r="M13" i="1"/>
  <c r="N13" i="1"/>
  <c r="O13" i="1"/>
  <c r="P13" i="1"/>
  <c r="L14" i="1"/>
  <c r="M14" i="1"/>
  <c r="N14" i="1"/>
  <c r="O14" i="1"/>
  <c r="P14" i="1"/>
  <c r="L15" i="1"/>
  <c r="M15" i="1"/>
  <c r="N15" i="1"/>
  <c r="O15" i="1"/>
  <c r="P15" i="1"/>
  <c r="L16" i="1"/>
  <c r="M16" i="1"/>
  <c r="N16" i="1"/>
  <c r="O16" i="1"/>
  <c r="P16" i="1"/>
  <c r="L17" i="1"/>
  <c r="M17" i="1"/>
  <c r="N17" i="1"/>
  <c r="O17" i="1"/>
  <c r="P17" i="1"/>
  <c r="L18" i="1"/>
  <c r="M18" i="1"/>
  <c r="N18" i="1"/>
  <c r="O18" i="1"/>
  <c r="P18" i="1"/>
  <c r="L19" i="1"/>
  <c r="M19" i="1"/>
  <c r="N19" i="1"/>
  <c r="O19" i="1"/>
  <c r="P19" i="1"/>
  <c r="L20" i="1"/>
  <c r="M20" i="1"/>
  <c r="N20" i="1"/>
  <c r="O20" i="1"/>
  <c r="P20" i="1"/>
  <c r="L21" i="1"/>
  <c r="M21" i="1"/>
  <c r="N21" i="1"/>
  <c r="O21" i="1"/>
  <c r="P21" i="1"/>
  <c r="L22" i="1"/>
  <c r="M22" i="1"/>
  <c r="N22" i="1"/>
  <c r="O22" i="1"/>
  <c r="P22" i="1"/>
  <c r="L23" i="1"/>
  <c r="M23" i="1"/>
  <c r="N23" i="1"/>
  <c r="O23" i="1"/>
  <c r="P23" i="1"/>
  <c r="L24" i="1"/>
  <c r="M24" i="1"/>
  <c r="N24" i="1"/>
  <c r="O24" i="1"/>
  <c r="P24" i="1"/>
  <c r="L25" i="1"/>
  <c r="M25" i="1"/>
  <c r="N25" i="1"/>
  <c r="O25" i="1"/>
  <c r="P25" i="1"/>
  <c r="L26" i="1"/>
  <c r="M26" i="1"/>
  <c r="N26" i="1"/>
  <c r="O26" i="1"/>
  <c r="P26" i="1"/>
  <c r="L27" i="1"/>
  <c r="M27" i="1"/>
  <c r="N27" i="1"/>
  <c r="O27" i="1"/>
  <c r="P27" i="1"/>
  <c r="L28" i="1"/>
  <c r="M28" i="1"/>
  <c r="N28" i="1"/>
  <c r="O28" i="1"/>
  <c r="P28" i="1"/>
  <c r="L29" i="1"/>
  <c r="M29" i="1"/>
  <c r="N29" i="1"/>
  <c r="O29" i="1"/>
  <c r="P29" i="1"/>
  <c r="L30" i="1"/>
  <c r="M30" i="1"/>
  <c r="N30" i="1"/>
  <c r="O30" i="1"/>
  <c r="P30" i="1"/>
  <c r="L31" i="1"/>
  <c r="M31" i="1"/>
  <c r="N31" i="1"/>
  <c r="O31" i="1"/>
  <c r="P31" i="1"/>
  <c r="M6" i="1"/>
  <c r="N6" i="1"/>
  <c r="O6" i="1"/>
  <c r="P6" i="1"/>
  <c r="L6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43" i="4"/>
  <c r="R43" i="4"/>
  <c r="S43" i="4"/>
  <c r="T43" i="4"/>
  <c r="U43" i="4"/>
  <c r="V43" i="4"/>
  <c r="K43" i="4"/>
  <c r="L43" i="4"/>
  <c r="M43" i="4"/>
  <c r="N43" i="4"/>
  <c r="O43" i="4"/>
  <c r="P43" i="4"/>
  <c r="J43" i="4"/>
  <c r="Q42" i="4"/>
  <c r="R42" i="4"/>
  <c r="S42" i="4"/>
  <c r="T42" i="4"/>
  <c r="U42" i="4"/>
  <c r="V42" i="4"/>
  <c r="K42" i="4"/>
  <c r="L42" i="4"/>
  <c r="M42" i="4"/>
  <c r="N42" i="4"/>
  <c r="O42" i="4"/>
  <c r="P42" i="4"/>
  <c r="J42" i="4"/>
  <c r="Q41" i="4"/>
  <c r="R41" i="4"/>
  <c r="S41" i="4"/>
  <c r="T41" i="4"/>
  <c r="U41" i="4"/>
  <c r="V41" i="4"/>
  <c r="K41" i="4"/>
  <c r="L41" i="4"/>
  <c r="M41" i="4"/>
  <c r="N41" i="4"/>
  <c r="O41" i="4"/>
  <c r="P41" i="4"/>
  <c r="J41" i="4"/>
  <c r="Q40" i="4"/>
  <c r="R40" i="4"/>
  <c r="S40" i="4"/>
  <c r="T40" i="4"/>
  <c r="U40" i="4"/>
  <c r="V40" i="4"/>
  <c r="K40" i="4"/>
  <c r="L40" i="4"/>
  <c r="M40" i="4"/>
  <c r="N40" i="4"/>
  <c r="O40" i="4"/>
  <c r="P40" i="4"/>
  <c r="J40" i="4"/>
  <c r="Q39" i="4"/>
  <c r="R39" i="4"/>
  <c r="S39" i="4"/>
  <c r="T39" i="4"/>
  <c r="U39" i="4"/>
  <c r="V39" i="4"/>
  <c r="K39" i="4"/>
  <c r="L39" i="4"/>
  <c r="M39" i="4"/>
  <c r="N39" i="4"/>
  <c r="O39" i="4"/>
  <c r="P39" i="4"/>
  <c r="J39" i="4"/>
  <c r="Q38" i="4"/>
  <c r="R38" i="4"/>
  <c r="S38" i="4"/>
  <c r="T38" i="4"/>
  <c r="U38" i="4"/>
  <c r="V38" i="4"/>
  <c r="K38" i="4"/>
  <c r="L38" i="4"/>
  <c r="M38" i="4"/>
  <c r="N38" i="4"/>
  <c r="O38" i="4"/>
  <c r="P38" i="4"/>
  <c r="J38" i="4"/>
  <c r="Q37" i="4"/>
  <c r="R37" i="4"/>
  <c r="S37" i="4"/>
  <c r="T37" i="4"/>
  <c r="U37" i="4"/>
  <c r="V37" i="4"/>
  <c r="K37" i="4"/>
  <c r="L37" i="4"/>
  <c r="M37" i="4"/>
  <c r="N37" i="4"/>
  <c r="O37" i="4"/>
  <c r="P37" i="4"/>
  <c r="J37" i="4"/>
  <c r="Q36" i="4"/>
  <c r="R36" i="4"/>
  <c r="S36" i="4"/>
  <c r="T36" i="4"/>
  <c r="U36" i="4"/>
  <c r="V36" i="4"/>
  <c r="K36" i="4"/>
  <c r="L36" i="4"/>
  <c r="M36" i="4"/>
  <c r="N36" i="4"/>
  <c r="O36" i="4"/>
  <c r="P36" i="4"/>
  <c r="J36" i="4"/>
  <c r="Q35" i="4"/>
  <c r="R35" i="4"/>
  <c r="S35" i="4"/>
  <c r="T35" i="4"/>
  <c r="U35" i="4"/>
  <c r="V35" i="4"/>
  <c r="K35" i="4"/>
  <c r="L35" i="4"/>
  <c r="M35" i="4"/>
  <c r="N35" i="4"/>
  <c r="O35" i="4"/>
  <c r="P35" i="4"/>
  <c r="J35" i="4"/>
  <c r="Q34" i="4"/>
  <c r="R34" i="4"/>
  <c r="S34" i="4"/>
  <c r="T34" i="4"/>
  <c r="U34" i="4"/>
  <c r="V34" i="4"/>
  <c r="K34" i="4"/>
  <c r="L34" i="4"/>
  <c r="M34" i="4"/>
  <c r="N34" i="4"/>
  <c r="O34" i="4"/>
  <c r="P34" i="4"/>
  <c r="J34" i="4"/>
  <c r="Q33" i="4"/>
  <c r="R33" i="4"/>
  <c r="S33" i="4"/>
  <c r="T33" i="4"/>
  <c r="U33" i="4"/>
  <c r="V33" i="4"/>
  <c r="K33" i="4"/>
  <c r="L33" i="4"/>
  <c r="M33" i="4"/>
  <c r="N33" i="4"/>
  <c r="O33" i="4"/>
  <c r="P33" i="4"/>
  <c r="J33" i="4"/>
  <c r="Q32" i="4"/>
  <c r="R32" i="4"/>
  <c r="S32" i="4"/>
  <c r="T32" i="4"/>
  <c r="U32" i="4"/>
  <c r="V32" i="4"/>
  <c r="K32" i="4"/>
  <c r="L32" i="4"/>
  <c r="M32" i="4"/>
  <c r="N32" i="4"/>
  <c r="O32" i="4"/>
  <c r="P32" i="4"/>
  <c r="J32" i="4"/>
  <c r="Q31" i="4"/>
  <c r="R31" i="4"/>
  <c r="S31" i="4"/>
  <c r="T31" i="4"/>
  <c r="U31" i="4"/>
  <c r="V31" i="4"/>
  <c r="K31" i="4"/>
  <c r="L31" i="4"/>
  <c r="M31" i="4"/>
  <c r="N31" i="4"/>
  <c r="O31" i="4"/>
  <c r="P31" i="4"/>
  <c r="J31" i="4"/>
  <c r="Q30" i="4"/>
  <c r="R30" i="4"/>
  <c r="S30" i="4"/>
  <c r="T30" i="4"/>
  <c r="U30" i="4"/>
  <c r="V30" i="4"/>
  <c r="K30" i="4"/>
  <c r="L30" i="4"/>
  <c r="M30" i="4"/>
  <c r="N30" i="4"/>
  <c r="O30" i="4"/>
  <c r="P30" i="4"/>
  <c r="J30" i="4"/>
  <c r="Q29" i="4"/>
  <c r="R29" i="4"/>
  <c r="S29" i="4"/>
  <c r="T29" i="4"/>
  <c r="U29" i="4"/>
  <c r="V29" i="4"/>
  <c r="K29" i="4"/>
  <c r="L29" i="4"/>
  <c r="M29" i="4"/>
  <c r="N29" i="4"/>
  <c r="O29" i="4"/>
  <c r="P29" i="4"/>
  <c r="J29" i="4"/>
  <c r="Q28" i="4"/>
  <c r="R28" i="4"/>
  <c r="S28" i="4"/>
  <c r="T28" i="4"/>
  <c r="U28" i="4"/>
  <c r="V28" i="4"/>
  <c r="K28" i="4"/>
  <c r="L28" i="4"/>
  <c r="M28" i="4"/>
  <c r="N28" i="4"/>
  <c r="O28" i="4"/>
  <c r="P28" i="4"/>
  <c r="J28" i="4"/>
  <c r="Q27" i="4"/>
  <c r="R27" i="4"/>
  <c r="S27" i="4"/>
  <c r="T27" i="4"/>
  <c r="U27" i="4"/>
  <c r="V27" i="4"/>
  <c r="K27" i="4"/>
  <c r="L27" i="4"/>
  <c r="M27" i="4"/>
  <c r="N27" i="4"/>
  <c r="O27" i="4"/>
  <c r="P27" i="4"/>
  <c r="J27" i="4"/>
  <c r="Q26" i="4"/>
  <c r="R26" i="4"/>
  <c r="S26" i="4"/>
  <c r="T26" i="4"/>
  <c r="U26" i="4"/>
  <c r="V26" i="4"/>
  <c r="K26" i="4"/>
  <c r="L26" i="4"/>
  <c r="M26" i="4"/>
  <c r="N26" i="4"/>
  <c r="O26" i="4"/>
  <c r="P26" i="4"/>
  <c r="J26" i="4"/>
  <c r="Q25" i="4"/>
  <c r="R25" i="4"/>
  <c r="S25" i="4"/>
  <c r="T25" i="4"/>
  <c r="U25" i="4"/>
  <c r="V25" i="4"/>
  <c r="K25" i="4"/>
  <c r="L25" i="4"/>
  <c r="M25" i="4"/>
  <c r="N25" i="4"/>
  <c r="O25" i="4"/>
  <c r="P25" i="4"/>
  <c r="J25" i="4"/>
  <c r="Q24" i="4"/>
  <c r="R24" i="4"/>
  <c r="S24" i="4"/>
  <c r="T24" i="4"/>
  <c r="U24" i="4"/>
  <c r="V24" i="4"/>
  <c r="K24" i="4"/>
  <c r="L24" i="4"/>
  <c r="M24" i="4"/>
  <c r="N24" i="4"/>
  <c r="O24" i="4"/>
  <c r="P24" i="4"/>
  <c r="J24" i="4"/>
  <c r="Q23" i="4"/>
  <c r="R23" i="4"/>
  <c r="S23" i="4"/>
  <c r="T23" i="4"/>
  <c r="U23" i="4"/>
  <c r="V23" i="4"/>
  <c r="K23" i="4"/>
  <c r="L23" i="4"/>
  <c r="M23" i="4"/>
  <c r="N23" i="4"/>
  <c r="O23" i="4"/>
  <c r="P23" i="4"/>
  <c r="J23" i="4"/>
  <c r="Q22" i="4"/>
  <c r="R22" i="4"/>
  <c r="S22" i="4"/>
  <c r="T22" i="4"/>
  <c r="U22" i="4"/>
  <c r="V22" i="4"/>
  <c r="K22" i="4"/>
  <c r="L22" i="4"/>
  <c r="M22" i="4"/>
  <c r="N22" i="4"/>
  <c r="O22" i="4"/>
  <c r="P22" i="4"/>
  <c r="J22" i="4"/>
  <c r="Q21" i="4"/>
  <c r="R21" i="4"/>
  <c r="S21" i="4"/>
  <c r="T21" i="4"/>
  <c r="U21" i="4"/>
  <c r="V21" i="4"/>
  <c r="K21" i="4"/>
  <c r="L21" i="4"/>
  <c r="M21" i="4"/>
  <c r="N21" i="4"/>
  <c r="O21" i="4"/>
  <c r="P21" i="4"/>
  <c r="J21" i="4"/>
  <c r="Q20" i="4"/>
  <c r="R20" i="4"/>
  <c r="S20" i="4"/>
  <c r="T20" i="4"/>
  <c r="U20" i="4"/>
  <c r="V20" i="4"/>
  <c r="K20" i="4"/>
  <c r="L20" i="4"/>
  <c r="M20" i="4"/>
  <c r="N20" i="4"/>
  <c r="O20" i="4"/>
  <c r="P20" i="4"/>
  <c r="J20" i="4"/>
  <c r="Q19" i="4"/>
  <c r="R19" i="4"/>
  <c r="S19" i="4"/>
  <c r="T19" i="4"/>
  <c r="U19" i="4"/>
  <c r="V19" i="4"/>
  <c r="K19" i="4"/>
  <c r="L19" i="4"/>
  <c r="M19" i="4"/>
  <c r="N19" i="4"/>
  <c r="O19" i="4"/>
  <c r="P19" i="4"/>
  <c r="J19" i="4"/>
  <c r="Q18" i="4"/>
  <c r="R18" i="4"/>
  <c r="S18" i="4"/>
  <c r="T18" i="4"/>
  <c r="U18" i="4"/>
  <c r="V18" i="4"/>
  <c r="K18" i="4"/>
  <c r="L18" i="4"/>
  <c r="M18" i="4"/>
  <c r="N18" i="4"/>
  <c r="O18" i="4"/>
  <c r="P18" i="4"/>
  <c r="J18" i="4"/>
  <c r="Q17" i="4"/>
  <c r="R17" i="4"/>
  <c r="S17" i="4"/>
  <c r="T17" i="4"/>
  <c r="U17" i="4"/>
  <c r="V17" i="4"/>
  <c r="K17" i="4"/>
  <c r="L17" i="4"/>
  <c r="M17" i="4"/>
  <c r="N17" i="4"/>
  <c r="O17" i="4"/>
  <c r="P17" i="4"/>
  <c r="J17" i="4"/>
  <c r="Q16" i="4"/>
  <c r="R16" i="4"/>
  <c r="S16" i="4"/>
  <c r="T16" i="4"/>
  <c r="U16" i="4"/>
  <c r="V16" i="4"/>
  <c r="K16" i="4"/>
  <c r="L16" i="4"/>
  <c r="M16" i="4"/>
  <c r="N16" i="4"/>
  <c r="O16" i="4"/>
  <c r="P16" i="4"/>
  <c r="J16" i="4"/>
  <c r="Q15" i="4"/>
  <c r="R15" i="4"/>
  <c r="S15" i="4"/>
  <c r="T15" i="4"/>
  <c r="U15" i="4"/>
  <c r="V15" i="4"/>
  <c r="K15" i="4"/>
  <c r="L15" i="4"/>
  <c r="M15" i="4"/>
  <c r="N15" i="4"/>
  <c r="O15" i="4"/>
  <c r="P15" i="4"/>
  <c r="J15" i="4"/>
  <c r="Q14" i="4"/>
  <c r="R14" i="4"/>
  <c r="S14" i="4"/>
  <c r="T14" i="4"/>
  <c r="U14" i="4"/>
  <c r="V14" i="4"/>
  <c r="K14" i="4"/>
  <c r="L14" i="4"/>
  <c r="M14" i="4"/>
  <c r="N14" i="4"/>
  <c r="O14" i="4"/>
  <c r="P14" i="4"/>
  <c r="J14" i="4"/>
  <c r="Q13" i="4"/>
  <c r="R13" i="4"/>
  <c r="S13" i="4"/>
  <c r="T13" i="4"/>
  <c r="U13" i="4"/>
  <c r="V13" i="4"/>
  <c r="K13" i="4"/>
  <c r="L13" i="4"/>
  <c r="M13" i="4"/>
  <c r="N13" i="4"/>
  <c r="O13" i="4"/>
  <c r="P13" i="4"/>
  <c r="J13" i="4"/>
  <c r="Q12" i="4"/>
  <c r="R12" i="4"/>
  <c r="S12" i="4"/>
  <c r="T12" i="4"/>
  <c r="U12" i="4"/>
  <c r="V12" i="4"/>
  <c r="K12" i="4"/>
  <c r="L12" i="4"/>
  <c r="M12" i="4"/>
  <c r="N12" i="4"/>
  <c r="O12" i="4"/>
  <c r="P12" i="4"/>
  <c r="J12" i="4"/>
  <c r="Q11" i="4"/>
  <c r="R11" i="4"/>
  <c r="S11" i="4"/>
  <c r="T11" i="4"/>
  <c r="U11" i="4"/>
  <c r="V11" i="4"/>
  <c r="K11" i="4"/>
  <c r="L11" i="4"/>
  <c r="M11" i="4"/>
  <c r="N11" i="4"/>
  <c r="O11" i="4"/>
  <c r="P11" i="4"/>
  <c r="J11" i="4"/>
  <c r="Q10" i="4"/>
  <c r="R10" i="4"/>
  <c r="S10" i="4"/>
  <c r="T10" i="4"/>
  <c r="U10" i="4"/>
  <c r="V10" i="4"/>
  <c r="K10" i="4"/>
  <c r="L10" i="4"/>
  <c r="M10" i="4"/>
  <c r="N10" i="4"/>
  <c r="O10" i="4"/>
  <c r="P10" i="4"/>
  <c r="J10" i="4"/>
  <c r="Q9" i="4"/>
  <c r="R9" i="4"/>
  <c r="S9" i="4"/>
  <c r="T9" i="4"/>
  <c r="U9" i="4"/>
  <c r="V9" i="4"/>
  <c r="K9" i="4"/>
  <c r="L9" i="4"/>
  <c r="M9" i="4"/>
  <c r="N9" i="4"/>
  <c r="O9" i="4"/>
  <c r="P9" i="4"/>
  <c r="J9" i="4"/>
  <c r="Q8" i="4"/>
  <c r="R8" i="4"/>
  <c r="S8" i="4"/>
  <c r="T8" i="4"/>
  <c r="U8" i="4"/>
  <c r="V8" i="4"/>
  <c r="K8" i="4"/>
  <c r="L8" i="4"/>
  <c r="M8" i="4"/>
  <c r="N8" i="4"/>
  <c r="O8" i="4"/>
  <c r="P8" i="4"/>
  <c r="J8" i="4"/>
  <c r="Q7" i="4"/>
  <c r="R7" i="4"/>
  <c r="S7" i="4"/>
  <c r="T7" i="4"/>
  <c r="U7" i="4"/>
  <c r="V7" i="4"/>
  <c r="K7" i="4"/>
  <c r="L7" i="4"/>
  <c r="M7" i="4"/>
  <c r="N7" i="4"/>
  <c r="O7" i="4"/>
  <c r="P7" i="4"/>
  <c r="J7" i="4"/>
  <c r="Q6" i="4"/>
  <c r="R6" i="4"/>
  <c r="S6" i="4"/>
  <c r="T6" i="4"/>
  <c r="U6" i="4"/>
  <c r="V6" i="4"/>
  <c r="K6" i="4"/>
  <c r="L6" i="4"/>
  <c r="M6" i="4"/>
  <c r="N6" i="4"/>
  <c r="O6" i="4"/>
  <c r="P6" i="4"/>
  <c r="J6" i="4"/>
  <c r="Q4" i="4"/>
  <c r="R4" i="4"/>
  <c r="S4" i="4"/>
  <c r="T4" i="4"/>
  <c r="U4" i="4"/>
  <c r="V4" i="4"/>
  <c r="K4" i="4"/>
  <c r="L4" i="4"/>
  <c r="M4" i="4"/>
  <c r="N4" i="4"/>
  <c r="O4" i="4"/>
  <c r="P4" i="4"/>
  <c r="E4" i="4"/>
  <c r="F4" i="4"/>
  <c r="G4" i="4"/>
  <c r="H4" i="4"/>
  <c r="I4" i="4"/>
  <c r="J4" i="4"/>
  <c r="X3" i="4"/>
  <c r="X2" i="4"/>
  <c r="X1" i="4"/>
  <c r="P1" i="4"/>
  <c r="O1" i="4"/>
  <c r="N1" i="4"/>
  <c r="M1" i="4"/>
  <c r="L1" i="4"/>
  <c r="K1" i="4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6" i="1"/>
  <c r="K15" i="1"/>
  <c r="K18" i="1"/>
  <c r="K17" i="1"/>
  <c r="K14" i="1"/>
  <c r="K13" i="1"/>
  <c r="K12" i="1"/>
  <c r="K11" i="1"/>
  <c r="K10" i="1"/>
  <c r="K9" i="1"/>
  <c r="K8" i="1"/>
  <c r="K7" i="1"/>
  <c r="K6" i="1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A4" i="2"/>
  <c r="D2" i="2"/>
  <c r="C29" i="2"/>
  <c r="C28" i="2"/>
  <c r="C27" i="2"/>
  <c r="C26" i="2"/>
  <c r="C23" i="2"/>
  <c r="C21" i="2"/>
  <c r="C19" i="2"/>
  <c r="C18" i="2"/>
  <c r="C17" i="2"/>
  <c r="C16" i="2"/>
  <c r="C14" i="2"/>
  <c r="C13" i="2"/>
  <c r="C12" i="2"/>
  <c r="C11" i="2"/>
  <c r="C10" i="2"/>
  <c r="C9" i="2"/>
  <c r="C8" i="2"/>
  <c r="C7" i="2"/>
  <c r="C5" i="2"/>
  <c r="V4" i="1"/>
  <c r="U4" i="1"/>
  <c r="T4" i="1"/>
  <c r="C24" i="2"/>
  <c r="C6" i="2"/>
  <c r="C25" i="2"/>
  <c r="C22" i="2"/>
  <c r="C20" i="2"/>
  <c r="C15" i="2"/>
  <c r="C4" i="2"/>
  <c r="S4" i="1"/>
  <c r="R4" i="1"/>
  <c r="P4" i="1"/>
  <c r="O4" i="1"/>
  <c r="N4" i="1"/>
  <c r="M4" i="1"/>
  <c r="L4" i="1"/>
  <c r="J4" i="1"/>
  <c r="I4" i="1"/>
  <c r="H4" i="1"/>
  <c r="Q4" i="1"/>
  <c r="W4" i="1"/>
  <c r="G4" i="1"/>
  <c r="F4" i="1"/>
  <c r="Q1" i="1"/>
  <c r="D2" i="3" s="1"/>
  <c r="O1" i="1"/>
  <c r="E3" i="3"/>
  <c r="N1" i="1"/>
  <c r="D3" i="3"/>
  <c r="K4" i="1"/>
  <c r="G2" i="2"/>
  <c r="B2" i="2"/>
  <c r="G1" i="2"/>
  <c r="P1" i="1"/>
  <c r="F3" i="3"/>
  <c r="M1" i="1"/>
  <c r="C3" i="3"/>
  <c r="L1" i="1"/>
  <c r="B3" i="3"/>
</calcChain>
</file>

<file path=xl/sharedStrings.xml><?xml version="1.0" encoding="utf-8"?>
<sst xmlns="http://schemas.openxmlformats.org/spreadsheetml/2006/main" count="306" uniqueCount="85">
  <si>
    <t>PPM</t>
  </si>
  <si>
    <t>QTE / PDT</t>
  </si>
  <si>
    <t xml:space="preserve">QTE </t>
  </si>
  <si>
    <t>PRODUIT</t>
  </si>
  <si>
    <t>U.G. %</t>
  </si>
  <si>
    <t>FIN.%</t>
  </si>
  <si>
    <t>REMISE</t>
  </si>
  <si>
    <t>QTE + U.G.</t>
  </si>
  <si>
    <t>MT PPH</t>
  </si>
  <si>
    <t>PHARMACIE FACTUREE</t>
  </si>
  <si>
    <t>TOTAL QTE + U.G.</t>
  </si>
  <si>
    <t>QTE TOTALE</t>
  </si>
  <si>
    <t>GLOBALE</t>
  </si>
  <si>
    <t>PAR PHCIE</t>
  </si>
  <si>
    <t>GLOBAL</t>
  </si>
  <si>
    <t>QTE TOTALE + U.G.</t>
  </si>
  <si>
    <t>AU COMPTANT</t>
  </si>
  <si>
    <t xml:space="preserve">ESCOMPTE </t>
  </si>
  <si>
    <t>MONTANT A PAYER</t>
  </si>
  <si>
    <t>ESCOMPTE</t>
  </si>
  <si>
    <t>MONTANT GLOBAL</t>
  </si>
  <si>
    <t xml:space="preserve">PHARMACIE </t>
  </si>
  <si>
    <t>PRIX FACTURE</t>
  </si>
  <si>
    <t>PRIX ESCOMPTE</t>
  </si>
  <si>
    <t>biotone amp buv</t>
  </si>
  <si>
    <t>buccothymol bb 150ml</t>
  </si>
  <si>
    <t>carbosylane 48 gel</t>
  </si>
  <si>
    <t>coquelusedal enf supp</t>
  </si>
  <si>
    <t>coquelusedal n supp</t>
  </si>
  <si>
    <t>digestine 10mg cp</t>
  </si>
  <si>
    <t>flocip 250mg 10cp</t>
  </si>
  <si>
    <t>flocip 500mg 10cp</t>
  </si>
  <si>
    <t>isolone 20mg cp eff</t>
  </si>
  <si>
    <t>isolone 5mg cp eff</t>
  </si>
  <si>
    <t>mebeverine fort 135mg / 30cp</t>
  </si>
  <si>
    <t>medibronc sp 150ml a</t>
  </si>
  <si>
    <t>medibronc sp 150ml e-n sp</t>
  </si>
  <si>
    <t>nalgesic 12cp</t>
  </si>
  <si>
    <t>soclav 100mg/12,5mg sp 30ml</t>
  </si>
  <si>
    <t>soclav 100mg/12,5mg sp 60ml</t>
  </si>
  <si>
    <t>soclav 1g/125mg 12st</t>
  </si>
  <si>
    <t>soclav 1g/125mg 16st</t>
  </si>
  <si>
    <t>soclav 500mg/62,5mg 12st</t>
  </si>
  <si>
    <t>soclav 500mg/62,5mg 16st</t>
  </si>
  <si>
    <t>sophtal collyre</t>
  </si>
  <si>
    <t>terpone sp</t>
  </si>
  <si>
    <t>tobrex collyre</t>
  </si>
  <si>
    <t>uvimag amp buv</t>
  </si>
  <si>
    <t>COMPTANT ESCOMPTE 3%</t>
  </si>
  <si>
    <t>novalac AC1</t>
  </si>
  <si>
    <t>novalac AC2</t>
  </si>
  <si>
    <t>novalac AD</t>
  </si>
  <si>
    <t>novalac AR1</t>
  </si>
  <si>
    <t>novalac AR2</t>
  </si>
  <si>
    <t>novalac 1</t>
  </si>
  <si>
    <t>novalac 2</t>
  </si>
  <si>
    <t>novalac 3</t>
  </si>
  <si>
    <t>novalac AR Digest</t>
  </si>
  <si>
    <t>novalac IT1</t>
  </si>
  <si>
    <t>novalac IT2</t>
  </si>
  <si>
    <t>PANACHE 900U A 50% UG</t>
  </si>
  <si>
    <t>NOVALAC 72U + 12 UG</t>
  </si>
  <si>
    <t>LISTE 1 (900U)</t>
  </si>
  <si>
    <t>LISTE 2 (400U)</t>
  </si>
  <si>
    <t>LISTE 3 (72U)</t>
  </si>
  <si>
    <t>SA</t>
  </si>
  <si>
    <t>LP</t>
  </si>
  <si>
    <t>CH</t>
  </si>
  <si>
    <t>ID</t>
  </si>
  <si>
    <t>LO</t>
  </si>
  <si>
    <t>PPV</t>
  </si>
  <si>
    <t>coquelusedal paracet a supp</t>
  </si>
  <si>
    <t>coquelusedal paracet e supp</t>
  </si>
  <si>
    <t>coquelusedal paracet n supp</t>
  </si>
  <si>
    <t>COQUELUSEDAL 400U A 30% RF</t>
  </si>
  <si>
    <t>MT TOTAL</t>
  </si>
  <si>
    <t>PPH</t>
  </si>
  <si>
    <t>CHIFAE</t>
  </si>
  <si>
    <t>PEREMPTION</t>
  </si>
  <si>
    <t>SOTHEMA 2014.10 =</t>
  </si>
  <si>
    <t>N° BL =</t>
  </si>
  <si>
    <t>N° =</t>
  </si>
  <si>
    <t>MT PPV =</t>
  </si>
  <si>
    <t>MTPPH NR =</t>
  </si>
  <si>
    <t>MT PPH R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</si>
</sst>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rgb="FF000000"/>
      <name val="Calibri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2" fontId="0" fillId="0" borderId="1" xfId="0" applyNumberFormat="1" applyFill="1" applyBorder="1"/>
    <xf numFmtId="0" fontId="0" fillId="0" borderId="1" xfId="0" applyFill="1" applyBorder="1" applyAlignment="1">
      <alignment horizontal="right"/>
    </xf>
    <xf numFmtId="9" fontId="0" fillId="0" borderId="1" xfId="0" applyNumberFormat="1" applyFill="1" applyBorder="1"/>
    <xf numFmtId="0" fontId="2" fillId="0" borderId="5" xfId="0" applyFont="1" applyBorder="1" applyAlignment="1">
      <alignment horizontal="center"/>
    </xf>
    <xf numFmtId="0" fontId="3" fillId="0" borderId="0" xfId="0" applyFont="1"/>
    <xf numFmtId="0" fontId="5" fillId="0" borderId="1" xfId="0" applyFont="1" applyBorder="1"/>
    <xf numFmtId="0" fontId="6" fillId="0" borderId="0" xfId="0" applyFont="1"/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2" fontId="7" fillId="0" borderId="1" xfId="0" applyNumberFormat="1" applyFont="1" applyBorder="1" applyAlignment="1"/>
    <xf numFmtId="9" fontId="7" fillId="0" borderId="1" xfId="0" applyNumberFormat="1" applyFont="1" applyBorder="1"/>
    <xf numFmtId="0" fontId="7" fillId="0" borderId="1" xfId="0" applyFont="1" applyBorder="1"/>
    <xf numFmtId="2" fontId="5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/>
    <xf numFmtId="0" fontId="9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2" fontId="12" fillId="0" borderId="1" xfId="0" applyNumberFormat="1" applyFont="1" applyBorder="1"/>
    <xf numFmtId="2" fontId="10" fillId="0" borderId="1" xfId="0" applyNumberFormat="1" applyFont="1" applyBorder="1"/>
    <xf numFmtId="0" fontId="11" fillId="0" borderId="0" xfId="0" applyFont="1"/>
    <xf numFmtId="9" fontId="13" fillId="0" borderId="1" xfId="0" applyNumberFormat="1" applyFont="1" applyBorder="1" applyAlignment="1"/>
    <xf numFmtId="0" fontId="9" fillId="0" borderId="10" xfId="0" applyFont="1" applyBorder="1" applyAlignment="1">
      <alignment horizontal="center"/>
    </xf>
    <xf numFmtId="0" fontId="12" fillId="0" borderId="1" xfId="0" applyFont="1" applyBorder="1"/>
    <xf numFmtId="0" fontId="10" fillId="0" borderId="1" xfId="0" applyFont="1" applyBorder="1"/>
    <xf numFmtId="1" fontId="12" fillId="0" borderId="1" xfId="0" applyNumberFormat="1" applyFont="1" applyBorder="1"/>
    <xf numFmtId="0" fontId="13" fillId="0" borderId="2" xfId="0" applyFont="1" applyBorder="1" applyAlignment="1">
      <alignment horizontal="center"/>
    </xf>
    <xf numFmtId="2" fontId="11" fillId="0" borderId="1" xfId="0" applyNumberFormat="1" applyFont="1" applyBorder="1" applyAlignment="1">
      <alignment horizontal="right" wrapText="1"/>
    </xf>
    <xf numFmtId="9" fontId="11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horizontal="right"/>
    </xf>
    <xf numFmtId="2" fontId="11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1" fontId="10" fillId="0" borderId="1" xfId="0" applyNumberFormat="1" applyFont="1" applyBorder="1"/>
    <xf numFmtId="0" fontId="8" fillId="0" borderId="9" xfId="0" applyFont="1" applyFill="1" applyBorder="1" applyAlignment="1">
      <alignment horizontal="center"/>
    </xf>
    <xf numFmtId="0" fontId="0" fillId="0" borderId="0" xfId="0"/>
    <xf numFmtId="2" fontId="0" fillId="0" borderId="0" xfId="0" applyNumberFormat="1"/>
    <xf numFmtId="0" fontId="2" fillId="0" borderId="5" xfId="0" applyFont="1" applyBorder="1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" fontId="8" fillId="0" borderId="1" xfId="0" applyNumberFormat="1" applyFont="1" applyBorder="1"/>
    <xf numFmtId="2" fontId="5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2" fontId="12" fillId="0" borderId="1" xfId="0" applyNumberFormat="1" applyFont="1" applyBorder="1"/>
    <xf numFmtId="2" fontId="10" fillId="0" borderId="1" xfId="0" applyNumberFormat="1" applyFont="1" applyBorder="1"/>
    <xf numFmtId="0" fontId="11" fillId="0" borderId="0" xfId="0" applyFont="1"/>
    <xf numFmtId="0" fontId="11" fillId="0" borderId="0" xfId="0" applyNumberFormat="1" applyFont="1"/>
    <xf numFmtId="9" fontId="13" fillId="0" borderId="1" xfId="0" applyNumberFormat="1" applyFont="1" applyBorder="1" applyAlignment="1"/>
    <xf numFmtId="0" fontId="9" fillId="0" borderId="10" xfId="0" applyFont="1" applyBorder="1" applyAlignment="1">
      <alignment horizontal="center"/>
    </xf>
    <xf numFmtId="0" fontId="12" fillId="0" borderId="1" xfId="0" applyFont="1" applyBorder="1"/>
    <xf numFmtId="0" fontId="10" fillId="0" borderId="1" xfId="0" applyFont="1" applyBorder="1"/>
    <xf numFmtId="1" fontId="12" fillId="0" borderId="1" xfId="0" applyNumberFormat="1" applyFont="1" applyBorder="1"/>
    <xf numFmtId="0" fontId="13" fillId="0" borderId="2" xfId="0" applyFont="1" applyBorder="1" applyAlignment="1">
      <alignment horizontal="center"/>
    </xf>
    <xf numFmtId="2" fontId="11" fillId="0" borderId="1" xfId="0" applyNumberFormat="1" applyFont="1" applyBorder="1" applyAlignment="1">
      <alignment horizontal="right" wrapText="1"/>
    </xf>
    <xf numFmtId="9" fontId="11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horizontal="right"/>
    </xf>
    <xf numFmtId="2" fontId="11" fillId="0" borderId="1" xfId="0" applyNumberFormat="1" applyFont="1" applyFill="1" applyBorder="1" applyAlignment="1">
      <alignment horizontal="right"/>
    </xf>
    <xf numFmtId="1" fontId="11" fillId="0" borderId="1" xfId="0" applyNumberFormat="1" applyFont="1" applyFill="1" applyBorder="1" applyAlignment="1">
      <alignment horizontal="right"/>
    </xf>
    <xf numFmtId="1" fontId="10" fillId="0" borderId="1" xfId="0" applyNumberFormat="1" applyFont="1" applyFill="1" applyBorder="1"/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1" fontId="10" fillId="0" borderId="1" xfId="0" applyNumberFormat="1" applyFont="1" applyBorder="1"/>
    <xf numFmtId="0" fontId="14" fillId="0" borderId="12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11" fillId="0" borderId="1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1" fillId="0" borderId="1" xfId="0" applyNumberFormat="1" applyFont="1" applyFill="1" applyBorder="1" applyAlignment="1">
      <alignment horizontal="right"/>
    </xf>
    <xf numFmtId="0" fontId="10" fillId="0" borderId="1" xfId="0" applyNumberFormat="1" applyFont="1" applyFill="1" applyBorder="1"/>
    <xf numFmtId="0" fontId="7" fillId="0" borderId="1" xfId="0" applyNumberFormat="1" applyFont="1" applyFill="1" applyBorder="1"/>
    <xf numFmtId="0" fontId="4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4" fontId="0" fillId="0" borderId="1" xfId="0" applyNumberFormat="1" applyFill="1" applyBorder="1"/>
    <xf numFmtId="0" fontId="0" fillId="0" borderId="0" xfId="0" applyAlignment="1">
      <alignment horizontal="right"/>
    </xf>
    <xf numFmtId="0" fontId="4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6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</cellXfs>
  <cellStyles count="2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pane ySplit="5" topLeftCell="A6" activePane="bottomLeft" state="frozen"/>
      <selection pane="bottomLeft"/>
    </sheetView>
  </sheetViews>
  <sheetFormatPr baseColWidth="10" defaultColWidth="10.85546875" defaultRowHeight="12.75" x14ac:dyDescent="0.2"/>
  <cols>
    <col min="1" max="1" width="26.42578125" style="11" bestFit="1" customWidth="1"/>
    <col min="2" max="2" width="6.42578125" style="30" bestFit="1" customWidth="1"/>
    <col min="3" max="3" width="6.42578125" style="59" customWidth="1"/>
    <col min="4" max="4" width="5.42578125" style="30" bestFit="1" customWidth="1"/>
    <col min="5" max="5" width="5.85546875" style="30" bestFit="1" customWidth="1"/>
    <col min="6" max="8" width="4" style="30" bestFit="1" customWidth="1"/>
    <col min="9" max="10" width="4" style="30" customWidth="1"/>
    <col min="11" max="11" width="6.7109375" style="30" customWidth="1"/>
    <col min="12" max="12" width="7.42578125" style="30" bestFit="1" customWidth="1"/>
    <col min="13" max="14" width="6.42578125" style="30" bestFit="1" customWidth="1"/>
    <col min="15" max="15" width="7.42578125" style="30" bestFit="1" customWidth="1"/>
    <col min="16" max="16" width="6.42578125" style="30" customWidth="1"/>
    <col min="17" max="17" width="7.42578125" style="30" customWidth="1"/>
    <col min="18" max="19" width="4" style="30" bestFit="1" customWidth="1"/>
    <col min="20" max="20" width="4.140625" style="30" bestFit="1" customWidth="1"/>
    <col min="21" max="22" width="4" style="30" customWidth="1"/>
    <col min="23" max="23" width="9.140625" style="30" bestFit="1" customWidth="1"/>
    <col min="24" max="16384" width="10.85546875" style="30"/>
  </cols>
  <sheetData>
    <row r="1" spans="1:23" ht="15" customHeight="1" x14ac:dyDescent="0.2">
      <c r="A1" s="14"/>
      <c r="B1" s="26"/>
      <c r="C1" s="56"/>
      <c r="D1" s="27"/>
      <c r="E1" s="27"/>
      <c r="F1" s="93" t="s">
        <v>18</v>
      </c>
      <c r="G1" s="93"/>
      <c r="H1" s="93"/>
      <c r="I1" s="93"/>
      <c r="J1" s="93"/>
      <c r="K1" s="94"/>
      <c r="L1" s="28">
        <f>L4*(1-$E$3)</f>
        <v>9185.3894655388722</v>
      </c>
      <c r="M1" s="28">
        <f t="shared" ref="M1:Q1" si="0">M4*(1-$E$3)</f>
        <v>3208.9641786944753</v>
      </c>
      <c r="N1" s="28">
        <f t="shared" si="0"/>
        <v>4128.5664984919522</v>
      </c>
      <c r="O1" s="28">
        <f t="shared" si="0"/>
        <v>4716.8907733496399</v>
      </c>
      <c r="P1" s="28">
        <f t="shared" si="0"/>
        <v>4642.894150925059</v>
      </c>
      <c r="Q1" s="29">
        <f t="shared" si="0"/>
        <v>25882.705067000003</v>
      </c>
      <c r="R1" s="90" t="s">
        <v>9</v>
      </c>
      <c r="S1" s="91"/>
      <c r="T1" s="91"/>
      <c r="U1" s="91"/>
      <c r="V1" s="92"/>
      <c r="W1" s="77" t="s">
        <v>77</v>
      </c>
    </row>
    <row r="2" spans="1:23" x14ac:dyDescent="0.2">
      <c r="A2" s="16"/>
      <c r="B2" s="96" t="s">
        <v>16</v>
      </c>
      <c r="C2" s="97"/>
      <c r="D2" s="97"/>
      <c r="E2" s="98"/>
      <c r="F2" s="99" t="s">
        <v>11</v>
      </c>
      <c r="G2" s="100"/>
      <c r="H2" s="100"/>
      <c r="I2" s="100"/>
      <c r="J2" s="100"/>
      <c r="K2" s="101"/>
      <c r="L2" s="102" t="s">
        <v>75</v>
      </c>
      <c r="M2" s="102"/>
      <c r="N2" s="102"/>
      <c r="O2" s="102"/>
      <c r="P2" s="102"/>
      <c r="Q2" s="102"/>
      <c r="R2" s="102" t="s">
        <v>15</v>
      </c>
      <c r="S2" s="102"/>
      <c r="T2" s="102"/>
      <c r="U2" s="102"/>
      <c r="V2" s="102"/>
      <c r="W2" s="102"/>
    </row>
    <row r="3" spans="1:23" x14ac:dyDescent="0.2">
      <c r="A3" s="16"/>
      <c r="B3" s="102" t="s">
        <v>17</v>
      </c>
      <c r="C3" s="102"/>
      <c r="D3" s="102"/>
      <c r="E3" s="31">
        <v>0.03</v>
      </c>
      <c r="F3" s="103" t="s">
        <v>13</v>
      </c>
      <c r="G3" s="104"/>
      <c r="H3" s="104"/>
      <c r="I3" s="104"/>
      <c r="J3" s="104"/>
      <c r="K3" s="25" t="s">
        <v>12</v>
      </c>
      <c r="L3" s="103" t="s">
        <v>13</v>
      </c>
      <c r="M3" s="104"/>
      <c r="N3" s="104"/>
      <c r="O3" s="104"/>
      <c r="P3" s="104"/>
      <c r="Q3" s="25" t="s">
        <v>14</v>
      </c>
      <c r="R3" s="103" t="s">
        <v>13</v>
      </c>
      <c r="S3" s="104"/>
      <c r="T3" s="104"/>
      <c r="U3" s="104"/>
      <c r="V3" s="104"/>
      <c r="W3" s="25" t="s">
        <v>12</v>
      </c>
    </row>
    <row r="4" spans="1:23" x14ac:dyDescent="0.2">
      <c r="A4" s="15"/>
      <c r="B4" s="32"/>
      <c r="C4" s="62"/>
      <c r="D4" s="95" t="s">
        <v>6</v>
      </c>
      <c r="E4" s="95"/>
      <c r="F4" s="33">
        <f>SUM(F6:F31)</f>
        <v>303</v>
      </c>
      <c r="G4" s="33">
        <f>SUM(G6:G31)</f>
        <v>135</v>
      </c>
      <c r="H4" s="33">
        <f>SUM(H6:H31)</f>
        <v>200</v>
      </c>
      <c r="I4" s="33">
        <f>SUM(I6:I31)</f>
        <v>129</v>
      </c>
      <c r="J4" s="33">
        <f>SUM(J6:J31)</f>
        <v>164</v>
      </c>
      <c r="K4" s="34">
        <f>SUM(F4:J4)</f>
        <v>931</v>
      </c>
      <c r="L4" s="28">
        <f>SUM(L6:L31)</f>
        <v>9469.4736758132713</v>
      </c>
      <c r="M4" s="28">
        <f>SUM(M6:M31)</f>
        <v>3308.2104934994591</v>
      </c>
      <c r="N4" s="28">
        <f>SUM(N6:N31)</f>
        <v>4256.2541221566516</v>
      </c>
      <c r="O4" s="28">
        <f>SUM(O6:O31)</f>
        <v>4862.7739931439592</v>
      </c>
      <c r="P4" s="28">
        <f>SUM(P6:P31)</f>
        <v>4786.4888153866586</v>
      </c>
      <c r="Q4" s="29">
        <f>SUM(L4:P4)</f>
        <v>26683.201100000002</v>
      </c>
      <c r="R4" s="35">
        <f>SUM(R6:R31)</f>
        <v>384</v>
      </c>
      <c r="S4" s="35">
        <f>SUM(S6:S31)</f>
        <v>170</v>
      </c>
      <c r="T4" s="35">
        <f>SUM(T6:T31)</f>
        <v>263</v>
      </c>
      <c r="U4" s="35">
        <f>SUM(U6:U31)</f>
        <v>164</v>
      </c>
      <c r="V4" s="35">
        <f>SUM(V6:V31)</f>
        <v>210</v>
      </c>
      <c r="W4" s="43">
        <f>SUM(R4:V4)</f>
        <v>1191</v>
      </c>
    </row>
    <row r="5" spans="1:23" x14ac:dyDescent="0.2">
      <c r="A5" s="10" t="s">
        <v>3</v>
      </c>
      <c r="B5" s="36" t="s">
        <v>70</v>
      </c>
      <c r="C5" s="66" t="s">
        <v>76</v>
      </c>
      <c r="D5" s="42" t="s">
        <v>5</v>
      </c>
      <c r="E5" s="42" t="s">
        <v>4</v>
      </c>
      <c r="F5" s="24" t="s">
        <v>65</v>
      </c>
      <c r="G5" s="24" t="s">
        <v>66</v>
      </c>
      <c r="H5" s="24" t="s">
        <v>67</v>
      </c>
      <c r="I5" s="24" t="s">
        <v>69</v>
      </c>
      <c r="J5" s="24" t="s">
        <v>68</v>
      </c>
      <c r="K5" s="25" t="s">
        <v>1</v>
      </c>
      <c r="L5" s="24" t="s">
        <v>65</v>
      </c>
      <c r="M5" s="24" t="s">
        <v>66</v>
      </c>
      <c r="N5" s="24" t="s">
        <v>67</v>
      </c>
      <c r="O5" s="24" t="s">
        <v>69</v>
      </c>
      <c r="P5" s="24" t="s">
        <v>68</v>
      </c>
      <c r="Q5" s="25" t="s">
        <v>1</v>
      </c>
      <c r="R5" s="24" t="s">
        <v>65</v>
      </c>
      <c r="S5" s="24" t="s">
        <v>66</v>
      </c>
      <c r="T5" s="24" t="s">
        <v>67</v>
      </c>
      <c r="U5" s="24" t="s">
        <v>69</v>
      </c>
      <c r="V5" s="24" t="s">
        <v>68</v>
      </c>
      <c r="W5" s="25" t="s">
        <v>1</v>
      </c>
    </row>
    <row r="6" spans="1:23" ht="12.95" customHeight="1" x14ac:dyDescent="0.2">
      <c r="A6" s="41" t="s">
        <v>24</v>
      </c>
      <c r="B6" s="37">
        <v>74.900000000000006</v>
      </c>
      <c r="C6" s="67">
        <v>38.335387323943664</v>
      </c>
      <c r="D6" s="38"/>
      <c r="E6" s="38">
        <v>0.3</v>
      </c>
      <c r="F6" s="39">
        <v>10</v>
      </c>
      <c r="G6" s="69">
        <v>10</v>
      </c>
      <c r="H6" s="76">
        <v>5</v>
      </c>
      <c r="I6" s="69">
        <v>10</v>
      </c>
      <c r="J6" s="78">
        <v>20</v>
      </c>
      <c r="K6" s="34">
        <f t="shared" ref="K6:K31" si="1">SUM(F6:J6)</f>
        <v>55</v>
      </c>
      <c r="L6" s="40">
        <f>$C6*R6</f>
        <v>498.36003521126764</v>
      </c>
      <c r="M6" s="70">
        <f t="shared" ref="M6:P6" si="2">$C6*S6</f>
        <v>498.36003521126764</v>
      </c>
      <c r="N6" s="70">
        <f t="shared" si="2"/>
        <v>230.01232394366198</v>
      </c>
      <c r="O6" s="70">
        <f t="shared" si="2"/>
        <v>498.36003521126764</v>
      </c>
      <c r="P6" s="70">
        <f t="shared" si="2"/>
        <v>996.72007042253529</v>
      </c>
      <c r="Q6" s="29">
        <f t="shared" ref="Q6:Q31" si="3">SUM(L6:P6)</f>
        <v>2721.8125</v>
      </c>
      <c r="R6" s="81">
        <f>F6*(1+$E6)</f>
        <v>13</v>
      </c>
      <c r="S6" s="81">
        <f t="shared" ref="S6:S31" si="4">G6*(1+$E6)</f>
        <v>13</v>
      </c>
      <c r="T6" s="81">
        <v>6</v>
      </c>
      <c r="U6" s="81">
        <f t="shared" ref="U6:U31" si="5">I6*(1+$E6)</f>
        <v>13</v>
      </c>
      <c r="V6" s="81">
        <f t="shared" ref="V6:V31" si="6">J6*(1+$E6)</f>
        <v>26</v>
      </c>
      <c r="W6" s="82">
        <f t="shared" ref="W6:W31" si="7">SUM(R6:V6)</f>
        <v>71</v>
      </c>
    </row>
    <row r="7" spans="1:23" ht="12.95" customHeight="1" x14ac:dyDescent="0.2">
      <c r="A7" s="41" t="s">
        <v>25</v>
      </c>
      <c r="B7" s="37">
        <v>18.899999999999999</v>
      </c>
      <c r="C7" s="67">
        <v>9.6053076923076937</v>
      </c>
      <c r="D7" s="38"/>
      <c r="E7" s="68">
        <v>0.3</v>
      </c>
      <c r="F7" s="39">
        <v>10</v>
      </c>
      <c r="G7" s="69">
        <v>10</v>
      </c>
      <c r="H7" s="76"/>
      <c r="I7" s="69">
        <v>10</v>
      </c>
      <c r="J7" s="78">
        <v>10</v>
      </c>
      <c r="K7" s="34">
        <f t="shared" si="1"/>
        <v>40</v>
      </c>
      <c r="L7" s="70">
        <f t="shared" ref="L7:L31" si="8">$C7*R7</f>
        <v>124.86900000000001</v>
      </c>
      <c r="M7" s="70">
        <f t="shared" ref="M7:M31" si="9">$C7*S7</f>
        <v>124.86900000000001</v>
      </c>
      <c r="N7" s="70">
        <f t="shared" ref="N7:N31" si="10">$C7*T7</f>
        <v>0</v>
      </c>
      <c r="O7" s="70">
        <f t="shared" ref="O7:O31" si="11">$C7*U7</f>
        <v>124.86900000000001</v>
      </c>
      <c r="P7" s="70">
        <f t="shared" ref="P7:P31" si="12">$C7*V7</f>
        <v>124.86900000000001</v>
      </c>
      <c r="Q7" s="58">
        <f t="shared" si="3"/>
        <v>499.47600000000006</v>
      </c>
      <c r="R7" s="81">
        <f>F7*(1+$E7)</f>
        <v>13</v>
      </c>
      <c r="S7" s="81">
        <f t="shared" si="4"/>
        <v>13</v>
      </c>
      <c r="T7" s="81">
        <f>H7*(1+$E7)</f>
        <v>0</v>
      </c>
      <c r="U7" s="81">
        <f t="shared" si="5"/>
        <v>13</v>
      </c>
      <c r="V7" s="81">
        <f t="shared" si="6"/>
        <v>13</v>
      </c>
      <c r="W7" s="82">
        <f t="shared" si="7"/>
        <v>52</v>
      </c>
    </row>
    <row r="8" spans="1:23" ht="12.95" customHeight="1" x14ac:dyDescent="0.2">
      <c r="A8" s="41" t="s">
        <v>72</v>
      </c>
      <c r="B8" s="37">
        <v>21.5</v>
      </c>
      <c r="C8" s="67">
        <v>14.2096</v>
      </c>
      <c r="D8" s="38"/>
      <c r="E8" s="68">
        <v>0</v>
      </c>
      <c r="F8" s="39">
        <v>30</v>
      </c>
      <c r="G8" s="69">
        <v>20</v>
      </c>
      <c r="H8" s="76">
        <v>40</v>
      </c>
      <c r="I8" s="69"/>
      <c r="J8" s="78">
        <v>10</v>
      </c>
      <c r="K8" s="34">
        <f t="shared" si="1"/>
        <v>100</v>
      </c>
      <c r="L8" s="70">
        <f t="shared" si="8"/>
        <v>426.28800000000001</v>
      </c>
      <c r="M8" s="70">
        <f t="shared" si="9"/>
        <v>284.19200000000001</v>
      </c>
      <c r="N8" s="70">
        <f t="shared" si="10"/>
        <v>568.38400000000001</v>
      </c>
      <c r="O8" s="70">
        <f t="shared" si="11"/>
        <v>0</v>
      </c>
      <c r="P8" s="70">
        <f t="shared" si="12"/>
        <v>142.096</v>
      </c>
      <c r="Q8" s="58">
        <f t="shared" si="3"/>
        <v>1420.96</v>
      </c>
      <c r="R8" s="81">
        <f>F8*(1+$E8)</f>
        <v>30</v>
      </c>
      <c r="S8" s="81">
        <f t="shared" si="4"/>
        <v>20</v>
      </c>
      <c r="T8" s="81">
        <f>H8*(1+$E8)</f>
        <v>40</v>
      </c>
      <c r="U8" s="81">
        <f t="shared" si="5"/>
        <v>0</v>
      </c>
      <c r="V8" s="81">
        <f t="shared" si="6"/>
        <v>10</v>
      </c>
      <c r="W8" s="82">
        <f t="shared" si="7"/>
        <v>100</v>
      </c>
    </row>
    <row r="9" spans="1:23" ht="12.95" customHeight="1" x14ac:dyDescent="0.2">
      <c r="A9" s="41" t="s">
        <v>73</v>
      </c>
      <c r="B9" s="37">
        <v>17.7</v>
      </c>
      <c r="C9" s="67">
        <v>7.7231792452830188</v>
      </c>
      <c r="D9" s="38"/>
      <c r="E9" s="68">
        <v>0.51429999999999998</v>
      </c>
      <c r="F9" s="39">
        <v>40</v>
      </c>
      <c r="G9" s="69"/>
      <c r="H9" s="76">
        <v>80</v>
      </c>
      <c r="I9" s="69"/>
      <c r="J9" s="78">
        <v>20</v>
      </c>
      <c r="K9" s="34">
        <f t="shared" si="1"/>
        <v>140</v>
      </c>
      <c r="L9" s="70">
        <f t="shared" si="8"/>
        <v>463.39075471698112</v>
      </c>
      <c r="M9" s="70">
        <f t="shared" si="9"/>
        <v>0</v>
      </c>
      <c r="N9" s="70">
        <f t="shared" si="10"/>
        <v>942.22786792452825</v>
      </c>
      <c r="O9" s="70">
        <f t="shared" si="11"/>
        <v>0</v>
      </c>
      <c r="P9" s="70">
        <f t="shared" si="12"/>
        <v>231.69537735849056</v>
      </c>
      <c r="Q9" s="58">
        <f t="shared" si="3"/>
        <v>1637.3139999999999</v>
      </c>
      <c r="R9" s="81">
        <v>60</v>
      </c>
      <c r="S9" s="81">
        <f t="shared" si="4"/>
        <v>0</v>
      </c>
      <c r="T9" s="81">
        <v>122</v>
      </c>
      <c r="U9" s="81">
        <f t="shared" si="5"/>
        <v>0</v>
      </c>
      <c r="V9" s="81">
        <v>30</v>
      </c>
      <c r="W9" s="82">
        <f t="shared" si="7"/>
        <v>212</v>
      </c>
    </row>
    <row r="10" spans="1:23" ht="12.75" customHeight="1" x14ac:dyDescent="0.2">
      <c r="A10" s="41" t="s">
        <v>29</v>
      </c>
      <c r="B10" s="37">
        <v>46</v>
      </c>
      <c r="C10" s="67">
        <v>23.375384615384615</v>
      </c>
      <c r="D10" s="38"/>
      <c r="E10" s="68">
        <v>0.3</v>
      </c>
      <c r="F10" s="39"/>
      <c r="G10" s="69"/>
      <c r="H10" s="76"/>
      <c r="I10" s="69">
        <v>20</v>
      </c>
      <c r="J10" s="78"/>
      <c r="K10" s="34">
        <f t="shared" si="1"/>
        <v>20</v>
      </c>
      <c r="L10" s="70">
        <f t="shared" si="8"/>
        <v>0</v>
      </c>
      <c r="M10" s="70">
        <f t="shared" si="9"/>
        <v>0</v>
      </c>
      <c r="N10" s="70">
        <f t="shared" si="10"/>
        <v>0</v>
      </c>
      <c r="O10" s="70">
        <f t="shared" si="11"/>
        <v>607.76</v>
      </c>
      <c r="P10" s="70">
        <f t="shared" si="12"/>
        <v>0</v>
      </c>
      <c r="Q10" s="58">
        <f t="shared" si="3"/>
        <v>607.76</v>
      </c>
      <c r="R10" s="81">
        <f>F10*(1+$E10)</f>
        <v>0</v>
      </c>
      <c r="S10" s="81">
        <f t="shared" si="4"/>
        <v>0</v>
      </c>
      <c r="T10" s="81">
        <f>H10*(1+$E10)</f>
        <v>0</v>
      </c>
      <c r="U10" s="81">
        <f t="shared" si="5"/>
        <v>26</v>
      </c>
      <c r="V10" s="81">
        <f t="shared" si="6"/>
        <v>0</v>
      </c>
      <c r="W10" s="82">
        <f t="shared" si="7"/>
        <v>26</v>
      </c>
    </row>
    <row r="11" spans="1:23" ht="12.75" customHeight="1" x14ac:dyDescent="0.2">
      <c r="A11" s="41" t="s">
        <v>31</v>
      </c>
      <c r="B11" s="37">
        <v>79.5</v>
      </c>
      <c r="C11" s="67">
        <v>40.404846153846158</v>
      </c>
      <c r="D11" s="38"/>
      <c r="E11" s="68">
        <v>0.3</v>
      </c>
      <c r="F11" s="39">
        <v>20</v>
      </c>
      <c r="G11" s="69">
        <v>5</v>
      </c>
      <c r="H11" s="76">
        <v>10</v>
      </c>
      <c r="I11" s="69">
        <v>5</v>
      </c>
      <c r="J11" s="78"/>
      <c r="K11" s="34">
        <f t="shared" si="1"/>
        <v>40</v>
      </c>
      <c r="L11" s="70">
        <f t="shared" si="8"/>
        <v>1050.5260000000001</v>
      </c>
      <c r="M11" s="70">
        <f t="shared" si="9"/>
        <v>282.8339230769231</v>
      </c>
      <c r="N11" s="70">
        <f t="shared" si="10"/>
        <v>525.26300000000003</v>
      </c>
      <c r="O11" s="70">
        <f t="shared" si="11"/>
        <v>242.42907692307693</v>
      </c>
      <c r="P11" s="70">
        <f t="shared" si="12"/>
        <v>0</v>
      </c>
      <c r="Q11" s="58">
        <f t="shared" si="3"/>
        <v>2101.0520000000001</v>
      </c>
      <c r="R11" s="81">
        <f>F11*(1+$E11)</f>
        <v>26</v>
      </c>
      <c r="S11" s="81">
        <v>7</v>
      </c>
      <c r="T11" s="81">
        <f>H11*(1+$E11)</f>
        <v>13</v>
      </c>
      <c r="U11" s="81">
        <v>6</v>
      </c>
      <c r="V11" s="81">
        <f t="shared" si="6"/>
        <v>0</v>
      </c>
      <c r="W11" s="82">
        <f t="shared" si="7"/>
        <v>52</v>
      </c>
    </row>
    <row r="12" spans="1:23" ht="12.75" customHeight="1" x14ac:dyDescent="0.2">
      <c r="A12" s="41" t="s">
        <v>32</v>
      </c>
      <c r="B12" s="37">
        <v>40</v>
      </c>
      <c r="C12" s="67">
        <v>20.473943661971834</v>
      </c>
      <c r="D12" s="38"/>
      <c r="E12" s="68">
        <v>0.3</v>
      </c>
      <c r="F12" s="39">
        <v>25</v>
      </c>
      <c r="G12" s="69">
        <v>20</v>
      </c>
      <c r="H12" s="76"/>
      <c r="I12" s="69"/>
      <c r="J12" s="78">
        <v>10</v>
      </c>
      <c r="K12" s="34">
        <f t="shared" si="1"/>
        <v>55</v>
      </c>
      <c r="L12" s="70">
        <f t="shared" si="8"/>
        <v>655.16619718309869</v>
      </c>
      <c r="M12" s="70">
        <f t="shared" si="9"/>
        <v>532.32253521126768</v>
      </c>
      <c r="N12" s="70">
        <f t="shared" si="10"/>
        <v>0</v>
      </c>
      <c r="O12" s="70">
        <f t="shared" si="11"/>
        <v>0</v>
      </c>
      <c r="P12" s="70">
        <f t="shared" si="12"/>
        <v>266.16126760563384</v>
      </c>
      <c r="Q12" s="58">
        <f t="shared" si="3"/>
        <v>1453.65</v>
      </c>
      <c r="R12" s="81">
        <v>32</v>
      </c>
      <c r="S12" s="81">
        <f t="shared" si="4"/>
        <v>26</v>
      </c>
      <c r="T12" s="81">
        <f>H12*(1+$E12)</f>
        <v>0</v>
      </c>
      <c r="U12" s="81">
        <f t="shared" si="5"/>
        <v>0</v>
      </c>
      <c r="V12" s="81">
        <f t="shared" si="6"/>
        <v>13</v>
      </c>
      <c r="W12" s="82">
        <f t="shared" si="7"/>
        <v>71</v>
      </c>
    </row>
    <row r="13" spans="1:23" ht="12.75" customHeight="1" x14ac:dyDescent="0.2">
      <c r="A13" s="41" t="s">
        <v>34</v>
      </c>
      <c r="B13" s="37">
        <v>54.7</v>
      </c>
      <c r="C13" s="67">
        <v>27.803538461538462</v>
      </c>
      <c r="D13" s="38"/>
      <c r="E13" s="68">
        <v>0.3</v>
      </c>
      <c r="F13" s="39">
        <v>15</v>
      </c>
      <c r="G13" s="69">
        <v>20</v>
      </c>
      <c r="H13" s="76">
        <v>5</v>
      </c>
      <c r="I13" s="69"/>
      <c r="J13" s="78"/>
      <c r="K13" s="34">
        <f t="shared" si="1"/>
        <v>40</v>
      </c>
      <c r="L13" s="70">
        <f t="shared" si="8"/>
        <v>556.0707692307692</v>
      </c>
      <c r="M13" s="70">
        <f t="shared" si="9"/>
        <v>722.89200000000005</v>
      </c>
      <c r="N13" s="70">
        <f t="shared" si="10"/>
        <v>166.82123076923077</v>
      </c>
      <c r="O13" s="70">
        <f t="shared" si="11"/>
        <v>0</v>
      </c>
      <c r="P13" s="70">
        <f t="shared" si="12"/>
        <v>0</v>
      </c>
      <c r="Q13" s="58">
        <f t="shared" si="3"/>
        <v>1445.7840000000001</v>
      </c>
      <c r="R13" s="81">
        <v>20</v>
      </c>
      <c r="S13" s="81">
        <f t="shared" si="4"/>
        <v>26</v>
      </c>
      <c r="T13" s="81">
        <v>6</v>
      </c>
      <c r="U13" s="81">
        <f t="shared" si="5"/>
        <v>0</v>
      </c>
      <c r="V13" s="81">
        <f t="shared" si="6"/>
        <v>0</v>
      </c>
      <c r="W13" s="82">
        <f t="shared" si="7"/>
        <v>52</v>
      </c>
    </row>
    <row r="14" spans="1:23" ht="12.75" customHeight="1" x14ac:dyDescent="0.2">
      <c r="A14" s="41" t="s">
        <v>37</v>
      </c>
      <c r="B14" s="37">
        <v>30.6</v>
      </c>
      <c r="C14" s="67">
        <v>15.547923076923079</v>
      </c>
      <c r="D14" s="38"/>
      <c r="E14" s="68">
        <v>0.3</v>
      </c>
      <c r="F14" s="39">
        <v>10</v>
      </c>
      <c r="G14" s="69">
        <v>10</v>
      </c>
      <c r="H14" s="76"/>
      <c r="I14" s="69">
        <v>10</v>
      </c>
      <c r="J14" s="78"/>
      <c r="K14" s="34">
        <f t="shared" si="1"/>
        <v>30</v>
      </c>
      <c r="L14" s="70">
        <f t="shared" si="8"/>
        <v>202.12300000000002</v>
      </c>
      <c r="M14" s="70">
        <f t="shared" si="9"/>
        <v>202.12300000000002</v>
      </c>
      <c r="N14" s="70">
        <f t="shared" si="10"/>
        <v>0</v>
      </c>
      <c r="O14" s="70">
        <f t="shared" si="11"/>
        <v>202.12300000000002</v>
      </c>
      <c r="P14" s="70">
        <f t="shared" si="12"/>
        <v>0</v>
      </c>
      <c r="Q14" s="58">
        <f t="shared" si="3"/>
        <v>606.36900000000003</v>
      </c>
      <c r="R14" s="81">
        <f>F14*(1+$E14)</f>
        <v>13</v>
      </c>
      <c r="S14" s="81">
        <f t="shared" si="4"/>
        <v>13</v>
      </c>
      <c r="T14" s="81">
        <f>H14*(1+$E14)</f>
        <v>0</v>
      </c>
      <c r="U14" s="81">
        <f t="shared" si="5"/>
        <v>13</v>
      </c>
      <c r="V14" s="81">
        <f t="shared" si="6"/>
        <v>0</v>
      </c>
      <c r="W14" s="82">
        <f t="shared" si="7"/>
        <v>39</v>
      </c>
    </row>
    <row r="15" spans="1:23" ht="12.75" customHeight="1" x14ac:dyDescent="0.2">
      <c r="A15" s="41" t="s">
        <v>40</v>
      </c>
      <c r="B15" s="37">
        <v>93</v>
      </c>
      <c r="C15" s="67">
        <v>47.269307692307692</v>
      </c>
      <c r="D15" s="38"/>
      <c r="E15" s="68">
        <v>0.3</v>
      </c>
      <c r="F15" s="39">
        <v>10</v>
      </c>
      <c r="G15" s="69"/>
      <c r="H15" s="76">
        <v>5</v>
      </c>
      <c r="I15" s="69">
        <v>5</v>
      </c>
      <c r="J15" s="78"/>
      <c r="K15" s="34">
        <f>SUM(F15:J15)</f>
        <v>20</v>
      </c>
      <c r="L15" s="70">
        <f t="shared" si="8"/>
        <v>614.50099999999998</v>
      </c>
      <c r="M15" s="70">
        <f t="shared" si="9"/>
        <v>0</v>
      </c>
      <c r="N15" s="70">
        <f t="shared" si="10"/>
        <v>283.61584615384618</v>
      </c>
      <c r="O15" s="70">
        <f t="shared" si="11"/>
        <v>330.88515384615386</v>
      </c>
      <c r="P15" s="70">
        <f t="shared" si="12"/>
        <v>0</v>
      </c>
      <c r="Q15" s="58">
        <f>SUM(L15:P15)</f>
        <v>1229.002</v>
      </c>
      <c r="R15" s="81">
        <f>F15*(1+$E15)</f>
        <v>13</v>
      </c>
      <c r="S15" s="81">
        <f>G15*(1+$E15)</f>
        <v>0</v>
      </c>
      <c r="T15" s="81">
        <v>6</v>
      </c>
      <c r="U15" s="81">
        <v>7</v>
      </c>
      <c r="V15" s="81">
        <f>J15*(1+$E15)</f>
        <v>0</v>
      </c>
      <c r="W15" s="82">
        <f>SUM(R15:V15)</f>
        <v>26</v>
      </c>
    </row>
    <row r="16" spans="1:23" ht="12.75" customHeight="1" x14ac:dyDescent="0.2">
      <c r="A16" s="41" t="s">
        <v>41</v>
      </c>
      <c r="B16" s="37">
        <v>124</v>
      </c>
      <c r="C16" s="67">
        <v>64.007734374999998</v>
      </c>
      <c r="D16" s="38"/>
      <c r="E16" s="68">
        <v>0.3</v>
      </c>
      <c r="F16" s="39">
        <v>10</v>
      </c>
      <c r="G16" s="69"/>
      <c r="H16" s="76">
        <v>5</v>
      </c>
      <c r="I16" s="69">
        <v>10</v>
      </c>
      <c r="J16" s="78"/>
      <c r="K16" s="34">
        <f>SUM(F16:J16)</f>
        <v>25</v>
      </c>
      <c r="L16" s="70">
        <f t="shared" si="8"/>
        <v>832.10054687499996</v>
      </c>
      <c r="M16" s="70">
        <f t="shared" si="9"/>
        <v>0</v>
      </c>
      <c r="N16" s="70">
        <f t="shared" si="10"/>
        <v>384.04640625000002</v>
      </c>
      <c r="O16" s="70">
        <f t="shared" si="11"/>
        <v>832.10054687499996</v>
      </c>
      <c r="P16" s="70">
        <f t="shared" si="12"/>
        <v>0</v>
      </c>
      <c r="Q16" s="58">
        <f>SUM(L16:P16)</f>
        <v>2048.2474999999999</v>
      </c>
      <c r="R16" s="81">
        <f>F16*(1+$E16)</f>
        <v>13</v>
      </c>
      <c r="S16" s="81">
        <f>G16*(1+$E16)</f>
        <v>0</v>
      </c>
      <c r="T16" s="81">
        <v>6</v>
      </c>
      <c r="U16" s="81">
        <f>I16*(1+$E16)</f>
        <v>13</v>
      </c>
      <c r="V16" s="81">
        <f>J16*(1+$E16)</f>
        <v>0</v>
      </c>
      <c r="W16" s="82">
        <f>SUM(R16:V16)</f>
        <v>32</v>
      </c>
    </row>
    <row r="17" spans="1:23" ht="12.75" customHeight="1" x14ac:dyDescent="0.2">
      <c r="A17" s="41" t="s">
        <v>38</v>
      </c>
      <c r="B17" s="37">
        <v>38</v>
      </c>
      <c r="C17" s="67">
        <v>19.611093750000002</v>
      </c>
      <c r="D17" s="38"/>
      <c r="E17" s="68">
        <v>0.3</v>
      </c>
      <c r="F17" s="39">
        <v>10</v>
      </c>
      <c r="G17" s="69"/>
      <c r="H17" s="76">
        <v>5</v>
      </c>
      <c r="I17" s="69">
        <v>10</v>
      </c>
      <c r="J17" s="78"/>
      <c r="K17" s="34">
        <f t="shared" si="1"/>
        <v>25</v>
      </c>
      <c r="L17" s="70">
        <f t="shared" si="8"/>
        <v>254.94421875000003</v>
      </c>
      <c r="M17" s="70">
        <f t="shared" si="9"/>
        <v>0</v>
      </c>
      <c r="N17" s="70">
        <f t="shared" si="10"/>
        <v>117.66656250000001</v>
      </c>
      <c r="O17" s="70">
        <f t="shared" si="11"/>
        <v>254.94421875000003</v>
      </c>
      <c r="P17" s="70">
        <f t="shared" si="12"/>
        <v>0</v>
      </c>
      <c r="Q17" s="58">
        <f t="shared" si="3"/>
        <v>627.55500000000006</v>
      </c>
      <c r="R17" s="81">
        <f>F17*(1+$E17)</f>
        <v>13</v>
      </c>
      <c r="S17" s="81">
        <f t="shared" si="4"/>
        <v>0</v>
      </c>
      <c r="T17" s="81">
        <v>6</v>
      </c>
      <c r="U17" s="81">
        <f t="shared" si="5"/>
        <v>13</v>
      </c>
      <c r="V17" s="81">
        <f t="shared" si="6"/>
        <v>0</v>
      </c>
      <c r="W17" s="82">
        <f t="shared" si="7"/>
        <v>32</v>
      </c>
    </row>
    <row r="18" spans="1:23" ht="12.75" customHeight="1" x14ac:dyDescent="0.2">
      <c r="A18" s="41" t="s">
        <v>39</v>
      </c>
      <c r="B18" s="37">
        <v>63</v>
      </c>
      <c r="C18" s="67">
        <v>32.017692307692307</v>
      </c>
      <c r="D18" s="38"/>
      <c r="E18" s="68">
        <v>0.3</v>
      </c>
      <c r="F18" s="39">
        <v>5</v>
      </c>
      <c r="G18" s="69"/>
      <c r="H18" s="76">
        <v>5</v>
      </c>
      <c r="I18" s="69"/>
      <c r="J18" s="78"/>
      <c r="K18" s="34">
        <f t="shared" si="1"/>
        <v>10</v>
      </c>
      <c r="L18" s="70">
        <f t="shared" si="8"/>
        <v>192.10615384615386</v>
      </c>
      <c r="M18" s="70">
        <f t="shared" si="9"/>
        <v>0</v>
      </c>
      <c r="N18" s="70">
        <f t="shared" si="10"/>
        <v>224.12384615384616</v>
      </c>
      <c r="O18" s="70">
        <f t="shared" si="11"/>
        <v>0</v>
      </c>
      <c r="P18" s="70">
        <f t="shared" si="12"/>
        <v>0</v>
      </c>
      <c r="Q18" s="58">
        <f t="shared" si="3"/>
        <v>416.23</v>
      </c>
      <c r="R18" s="81">
        <v>6</v>
      </c>
      <c r="S18" s="81">
        <f t="shared" si="4"/>
        <v>0</v>
      </c>
      <c r="T18" s="81">
        <v>7</v>
      </c>
      <c r="U18" s="81">
        <f t="shared" si="5"/>
        <v>0</v>
      </c>
      <c r="V18" s="81">
        <f t="shared" si="6"/>
        <v>0</v>
      </c>
      <c r="W18" s="82">
        <f t="shared" si="7"/>
        <v>13</v>
      </c>
    </row>
    <row r="19" spans="1:23" ht="12.75" customHeight="1" x14ac:dyDescent="0.2">
      <c r="A19" s="41" t="s">
        <v>42</v>
      </c>
      <c r="B19" s="37">
        <v>58.9</v>
      </c>
      <c r="C19" s="67">
        <v>32.429916666666664</v>
      </c>
      <c r="D19" s="38"/>
      <c r="E19" s="68">
        <v>0.3</v>
      </c>
      <c r="F19" s="39"/>
      <c r="G19" s="69"/>
      <c r="H19" s="76">
        <v>5</v>
      </c>
      <c r="I19" s="69"/>
      <c r="J19" s="78"/>
      <c r="K19" s="34">
        <f t="shared" si="1"/>
        <v>5</v>
      </c>
      <c r="L19" s="70">
        <f t="shared" si="8"/>
        <v>0</v>
      </c>
      <c r="M19" s="70">
        <f t="shared" si="9"/>
        <v>0</v>
      </c>
      <c r="N19" s="70">
        <f t="shared" si="10"/>
        <v>194.5795</v>
      </c>
      <c r="O19" s="70">
        <f t="shared" si="11"/>
        <v>0</v>
      </c>
      <c r="P19" s="70">
        <f t="shared" si="12"/>
        <v>0</v>
      </c>
      <c r="Q19" s="58">
        <f t="shared" si="3"/>
        <v>194.5795</v>
      </c>
      <c r="R19" s="81">
        <f t="shared" ref="R19:R27" si="13">F19*(1+$E19)</f>
        <v>0</v>
      </c>
      <c r="S19" s="81">
        <f t="shared" si="4"/>
        <v>0</v>
      </c>
      <c r="T19" s="81">
        <v>6</v>
      </c>
      <c r="U19" s="81">
        <f t="shared" si="5"/>
        <v>0</v>
      </c>
      <c r="V19" s="81">
        <f t="shared" si="6"/>
        <v>0</v>
      </c>
      <c r="W19" s="82">
        <f t="shared" si="7"/>
        <v>6</v>
      </c>
    </row>
    <row r="20" spans="1:23" ht="12.75" customHeight="1" x14ac:dyDescent="0.2">
      <c r="A20" s="41" t="s">
        <v>44</v>
      </c>
      <c r="B20" s="37">
        <v>18.5</v>
      </c>
      <c r="C20" s="67">
        <v>9.3995384615384623</v>
      </c>
      <c r="D20" s="38"/>
      <c r="E20" s="68">
        <v>0.3</v>
      </c>
      <c r="F20" s="39">
        <v>10</v>
      </c>
      <c r="G20" s="69"/>
      <c r="H20" s="76">
        <v>10</v>
      </c>
      <c r="I20" s="69"/>
      <c r="J20" s="78"/>
      <c r="K20" s="34">
        <f t="shared" si="1"/>
        <v>20</v>
      </c>
      <c r="L20" s="70">
        <f t="shared" si="8"/>
        <v>122.19400000000002</v>
      </c>
      <c r="M20" s="70">
        <f t="shared" si="9"/>
        <v>0</v>
      </c>
      <c r="N20" s="70">
        <f t="shared" si="10"/>
        <v>122.19400000000002</v>
      </c>
      <c r="O20" s="70">
        <f t="shared" si="11"/>
        <v>0</v>
      </c>
      <c r="P20" s="70">
        <f t="shared" si="12"/>
        <v>0</v>
      </c>
      <c r="Q20" s="58">
        <f t="shared" si="3"/>
        <v>244.38800000000003</v>
      </c>
      <c r="R20" s="81">
        <f t="shared" si="13"/>
        <v>13</v>
      </c>
      <c r="S20" s="81">
        <f t="shared" si="4"/>
        <v>0</v>
      </c>
      <c r="T20" s="81">
        <f>H20*(1+$E20)</f>
        <v>13</v>
      </c>
      <c r="U20" s="81">
        <f t="shared" si="5"/>
        <v>0</v>
      </c>
      <c r="V20" s="81">
        <f t="shared" si="6"/>
        <v>0</v>
      </c>
      <c r="W20" s="82">
        <f t="shared" si="7"/>
        <v>26</v>
      </c>
    </row>
    <row r="21" spans="1:23" ht="12.75" customHeight="1" x14ac:dyDescent="0.2">
      <c r="A21" s="41" t="s">
        <v>45</v>
      </c>
      <c r="B21" s="37">
        <v>23.6</v>
      </c>
      <c r="C21" s="67">
        <v>11.992230769230769</v>
      </c>
      <c r="D21" s="38"/>
      <c r="E21" s="68">
        <v>0.3</v>
      </c>
      <c r="F21" s="39">
        <v>20</v>
      </c>
      <c r="G21" s="69">
        <v>20</v>
      </c>
      <c r="H21" s="76"/>
      <c r="I21" s="69"/>
      <c r="J21" s="78"/>
      <c r="K21" s="34">
        <f t="shared" si="1"/>
        <v>40</v>
      </c>
      <c r="L21" s="70">
        <f t="shared" si="8"/>
        <v>311.798</v>
      </c>
      <c r="M21" s="70">
        <f t="shared" si="9"/>
        <v>311.798</v>
      </c>
      <c r="N21" s="70">
        <f t="shared" si="10"/>
        <v>0</v>
      </c>
      <c r="O21" s="70">
        <f t="shared" si="11"/>
        <v>0</v>
      </c>
      <c r="P21" s="70">
        <f t="shared" si="12"/>
        <v>0</v>
      </c>
      <c r="Q21" s="58">
        <f t="shared" si="3"/>
        <v>623.596</v>
      </c>
      <c r="R21" s="81">
        <f t="shared" si="13"/>
        <v>26</v>
      </c>
      <c r="S21" s="81">
        <f t="shared" si="4"/>
        <v>26</v>
      </c>
      <c r="T21" s="81">
        <f>H21*(1+$E21)</f>
        <v>0</v>
      </c>
      <c r="U21" s="81">
        <f t="shared" si="5"/>
        <v>0</v>
      </c>
      <c r="V21" s="81">
        <f t="shared" si="6"/>
        <v>0</v>
      </c>
      <c r="W21" s="82">
        <f t="shared" si="7"/>
        <v>52</v>
      </c>
    </row>
    <row r="22" spans="1:23" ht="12.75" customHeight="1" x14ac:dyDescent="0.2">
      <c r="A22" s="41" t="s">
        <v>46</v>
      </c>
      <c r="B22" s="37">
        <v>26.4</v>
      </c>
      <c r="C22" s="67">
        <v>13.416153846153847</v>
      </c>
      <c r="D22" s="38"/>
      <c r="E22" s="68">
        <v>0.3</v>
      </c>
      <c r="F22" s="39">
        <v>20</v>
      </c>
      <c r="G22" s="69">
        <v>20</v>
      </c>
      <c r="H22" s="76">
        <v>20</v>
      </c>
      <c r="I22" s="69">
        <v>20</v>
      </c>
      <c r="J22" s="78">
        <v>40</v>
      </c>
      <c r="K22" s="34">
        <f t="shared" si="1"/>
        <v>120</v>
      </c>
      <c r="L22" s="70">
        <f t="shared" si="8"/>
        <v>348.82000000000005</v>
      </c>
      <c r="M22" s="70">
        <f t="shared" si="9"/>
        <v>348.82000000000005</v>
      </c>
      <c r="N22" s="70">
        <f t="shared" si="10"/>
        <v>348.82000000000005</v>
      </c>
      <c r="O22" s="70">
        <f t="shared" si="11"/>
        <v>348.82000000000005</v>
      </c>
      <c r="P22" s="70">
        <f t="shared" si="12"/>
        <v>697.6400000000001</v>
      </c>
      <c r="Q22" s="58">
        <f t="shared" si="3"/>
        <v>2092.92</v>
      </c>
      <c r="R22" s="81">
        <f t="shared" si="13"/>
        <v>26</v>
      </c>
      <c r="S22" s="81">
        <f t="shared" si="4"/>
        <v>26</v>
      </c>
      <c r="T22" s="81">
        <f>H22*(1+$E22)</f>
        <v>26</v>
      </c>
      <c r="U22" s="81">
        <f t="shared" si="5"/>
        <v>26</v>
      </c>
      <c r="V22" s="81">
        <f t="shared" si="6"/>
        <v>52</v>
      </c>
      <c r="W22" s="82">
        <f t="shared" si="7"/>
        <v>156</v>
      </c>
    </row>
    <row r="23" spans="1:23" ht="12.75" customHeight="1" x14ac:dyDescent="0.2">
      <c r="A23" s="41" t="s">
        <v>47</v>
      </c>
      <c r="B23" s="37">
        <v>48.7</v>
      </c>
      <c r="C23" s="67">
        <v>24.749923076923078</v>
      </c>
      <c r="D23" s="38"/>
      <c r="E23" s="68">
        <v>0.3</v>
      </c>
      <c r="F23" s="39">
        <v>10</v>
      </c>
      <c r="G23" s="69"/>
      <c r="H23" s="76">
        <v>5</v>
      </c>
      <c r="I23" s="69">
        <v>5</v>
      </c>
      <c r="J23" s="78">
        <v>30</v>
      </c>
      <c r="K23" s="34">
        <f t="shared" si="1"/>
        <v>50</v>
      </c>
      <c r="L23" s="70">
        <f t="shared" si="8"/>
        <v>321.74900000000002</v>
      </c>
      <c r="M23" s="70">
        <f t="shared" si="9"/>
        <v>0</v>
      </c>
      <c r="N23" s="70">
        <f t="shared" si="10"/>
        <v>148.49953846153846</v>
      </c>
      <c r="O23" s="70">
        <f t="shared" si="11"/>
        <v>173.24946153846156</v>
      </c>
      <c r="P23" s="70">
        <f t="shared" si="12"/>
        <v>965.24700000000007</v>
      </c>
      <c r="Q23" s="58">
        <f t="shared" si="3"/>
        <v>1608.7450000000001</v>
      </c>
      <c r="R23" s="81">
        <f t="shared" si="13"/>
        <v>13</v>
      </c>
      <c r="S23" s="81">
        <f t="shared" si="4"/>
        <v>0</v>
      </c>
      <c r="T23" s="81">
        <v>6</v>
      </c>
      <c r="U23" s="81">
        <v>7</v>
      </c>
      <c r="V23" s="81">
        <f t="shared" si="6"/>
        <v>39</v>
      </c>
      <c r="W23" s="82">
        <f t="shared" si="7"/>
        <v>65</v>
      </c>
    </row>
    <row r="24" spans="1:23" ht="12.75" customHeight="1" x14ac:dyDescent="0.2">
      <c r="A24" s="41" t="s">
        <v>49</v>
      </c>
      <c r="B24" s="37">
        <v>65</v>
      </c>
      <c r="C24" s="67">
        <v>55.25</v>
      </c>
      <c r="D24" s="38"/>
      <c r="E24" s="38">
        <v>0</v>
      </c>
      <c r="F24" s="39"/>
      <c r="G24" s="69"/>
      <c r="H24" s="76"/>
      <c r="I24" s="69"/>
      <c r="J24" s="78">
        <v>2</v>
      </c>
      <c r="K24" s="34">
        <f t="shared" si="1"/>
        <v>2</v>
      </c>
      <c r="L24" s="70">
        <f t="shared" si="8"/>
        <v>0</v>
      </c>
      <c r="M24" s="70">
        <f t="shared" si="9"/>
        <v>0</v>
      </c>
      <c r="N24" s="70">
        <f t="shared" si="10"/>
        <v>0</v>
      </c>
      <c r="O24" s="70">
        <f t="shared" si="11"/>
        <v>0</v>
      </c>
      <c r="P24" s="70">
        <f t="shared" si="12"/>
        <v>110.5</v>
      </c>
      <c r="Q24" s="58">
        <f t="shared" si="3"/>
        <v>110.5</v>
      </c>
      <c r="R24" s="81">
        <f t="shared" si="13"/>
        <v>0</v>
      </c>
      <c r="S24" s="81">
        <f t="shared" si="4"/>
        <v>0</v>
      </c>
      <c r="T24" s="81">
        <f t="shared" ref="T24:T31" si="14">H24*(1+$E24)</f>
        <v>0</v>
      </c>
      <c r="U24" s="81">
        <f t="shared" si="5"/>
        <v>0</v>
      </c>
      <c r="V24" s="81">
        <f t="shared" si="6"/>
        <v>2</v>
      </c>
      <c r="W24" s="82">
        <f t="shared" si="7"/>
        <v>2</v>
      </c>
    </row>
    <row r="25" spans="1:23" ht="12.75" customHeight="1" x14ac:dyDescent="0.2">
      <c r="A25" s="41" t="s">
        <v>50</v>
      </c>
      <c r="B25" s="37">
        <v>65</v>
      </c>
      <c r="C25" s="67">
        <v>55.25</v>
      </c>
      <c r="D25" s="38"/>
      <c r="E25" s="38">
        <v>0</v>
      </c>
      <c r="F25" s="39"/>
      <c r="G25" s="69"/>
      <c r="H25" s="76"/>
      <c r="I25" s="69"/>
      <c r="J25" s="78">
        <v>2</v>
      </c>
      <c r="K25" s="34">
        <f t="shared" si="1"/>
        <v>2</v>
      </c>
      <c r="L25" s="70">
        <f t="shared" si="8"/>
        <v>0</v>
      </c>
      <c r="M25" s="70">
        <f t="shared" si="9"/>
        <v>0</v>
      </c>
      <c r="N25" s="70">
        <f t="shared" si="10"/>
        <v>0</v>
      </c>
      <c r="O25" s="70">
        <f t="shared" si="11"/>
        <v>0</v>
      </c>
      <c r="P25" s="70">
        <f t="shared" si="12"/>
        <v>110.5</v>
      </c>
      <c r="Q25" s="58">
        <f t="shared" si="3"/>
        <v>110.5</v>
      </c>
      <c r="R25" s="81">
        <f t="shared" si="13"/>
        <v>0</v>
      </c>
      <c r="S25" s="81">
        <f t="shared" si="4"/>
        <v>0</v>
      </c>
      <c r="T25" s="81">
        <f t="shared" si="14"/>
        <v>0</v>
      </c>
      <c r="U25" s="81">
        <f t="shared" si="5"/>
        <v>0</v>
      </c>
      <c r="V25" s="81">
        <f t="shared" si="6"/>
        <v>2</v>
      </c>
      <c r="W25" s="82">
        <f t="shared" si="7"/>
        <v>2</v>
      </c>
    </row>
    <row r="26" spans="1:23" ht="12.75" customHeight="1" x14ac:dyDescent="0.2">
      <c r="A26" s="41" t="s">
        <v>52</v>
      </c>
      <c r="B26" s="37">
        <v>65</v>
      </c>
      <c r="C26" s="67">
        <v>55.25</v>
      </c>
      <c r="D26" s="38"/>
      <c r="E26" s="38">
        <v>0</v>
      </c>
      <c r="F26" s="39"/>
      <c r="G26" s="69"/>
      <c r="H26" s="76"/>
      <c r="I26" s="69"/>
      <c r="J26" s="78">
        <v>2</v>
      </c>
      <c r="K26" s="34">
        <f t="shared" si="1"/>
        <v>2</v>
      </c>
      <c r="L26" s="70">
        <f t="shared" si="8"/>
        <v>0</v>
      </c>
      <c r="M26" s="70">
        <f t="shared" si="9"/>
        <v>0</v>
      </c>
      <c r="N26" s="70">
        <f t="shared" si="10"/>
        <v>0</v>
      </c>
      <c r="O26" s="70">
        <f t="shared" si="11"/>
        <v>0</v>
      </c>
      <c r="P26" s="70">
        <f t="shared" si="12"/>
        <v>110.5</v>
      </c>
      <c r="Q26" s="58">
        <f t="shared" si="3"/>
        <v>110.5</v>
      </c>
      <c r="R26" s="81">
        <f t="shared" si="13"/>
        <v>0</v>
      </c>
      <c r="S26" s="81">
        <f t="shared" si="4"/>
        <v>0</v>
      </c>
      <c r="T26" s="81">
        <f t="shared" si="14"/>
        <v>0</v>
      </c>
      <c r="U26" s="81">
        <f t="shared" si="5"/>
        <v>0</v>
      </c>
      <c r="V26" s="81">
        <f t="shared" si="6"/>
        <v>2</v>
      </c>
      <c r="W26" s="82">
        <f t="shared" si="7"/>
        <v>2</v>
      </c>
    </row>
    <row r="27" spans="1:23" ht="12.75" customHeight="1" x14ac:dyDescent="0.2">
      <c r="A27" s="41" t="s">
        <v>53</v>
      </c>
      <c r="B27" s="37">
        <v>65</v>
      </c>
      <c r="C27" s="67">
        <v>55.25</v>
      </c>
      <c r="D27" s="38"/>
      <c r="E27" s="38">
        <v>0</v>
      </c>
      <c r="F27" s="39"/>
      <c r="G27" s="69"/>
      <c r="H27" s="76"/>
      <c r="I27" s="69"/>
      <c r="J27" s="78">
        <v>2</v>
      </c>
      <c r="K27" s="34">
        <f t="shared" si="1"/>
        <v>2</v>
      </c>
      <c r="L27" s="70">
        <f t="shared" si="8"/>
        <v>0</v>
      </c>
      <c r="M27" s="70">
        <f t="shared" si="9"/>
        <v>0</v>
      </c>
      <c r="N27" s="70">
        <f t="shared" si="10"/>
        <v>0</v>
      </c>
      <c r="O27" s="70">
        <f t="shared" si="11"/>
        <v>0</v>
      </c>
      <c r="P27" s="70">
        <f t="shared" si="12"/>
        <v>110.5</v>
      </c>
      <c r="Q27" s="58">
        <f t="shared" si="3"/>
        <v>110.5</v>
      </c>
      <c r="R27" s="81">
        <f t="shared" si="13"/>
        <v>0</v>
      </c>
      <c r="S27" s="81">
        <f t="shared" si="4"/>
        <v>0</v>
      </c>
      <c r="T27" s="81">
        <f t="shared" si="14"/>
        <v>0</v>
      </c>
      <c r="U27" s="81">
        <f t="shared" si="5"/>
        <v>0</v>
      </c>
      <c r="V27" s="81">
        <f t="shared" si="6"/>
        <v>2</v>
      </c>
      <c r="W27" s="82">
        <f t="shared" si="7"/>
        <v>2</v>
      </c>
    </row>
    <row r="28" spans="1:23" ht="12.75" customHeight="1" x14ac:dyDescent="0.2">
      <c r="A28" s="41" t="s">
        <v>54</v>
      </c>
      <c r="B28" s="37">
        <v>62</v>
      </c>
      <c r="C28" s="67">
        <v>40.988900000000001</v>
      </c>
      <c r="D28" s="38"/>
      <c r="E28" s="38">
        <v>0.2858</v>
      </c>
      <c r="F28" s="39">
        <v>24</v>
      </c>
      <c r="G28" s="69"/>
      <c r="H28" s="76"/>
      <c r="I28" s="69">
        <v>12</v>
      </c>
      <c r="J28" s="78">
        <v>6</v>
      </c>
      <c r="K28" s="34">
        <f t="shared" si="1"/>
        <v>42</v>
      </c>
      <c r="L28" s="70">
        <f t="shared" si="8"/>
        <v>1229.6669999999999</v>
      </c>
      <c r="M28" s="70">
        <f t="shared" si="9"/>
        <v>0</v>
      </c>
      <c r="N28" s="70">
        <f t="shared" si="10"/>
        <v>0</v>
      </c>
      <c r="O28" s="70">
        <f t="shared" si="11"/>
        <v>614.83349999999996</v>
      </c>
      <c r="P28" s="70">
        <f t="shared" si="12"/>
        <v>368.90010000000001</v>
      </c>
      <c r="Q28" s="58">
        <f t="shared" si="3"/>
        <v>2213.4005999999999</v>
      </c>
      <c r="R28" s="81">
        <v>30</v>
      </c>
      <c r="S28" s="81">
        <f t="shared" si="4"/>
        <v>0</v>
      </c>
      <c r="T28" s="81">
        <f t="shared" si="14"/>
        <v>0</v>
      </c>
      <c r="U28" s="81">
        <v>15</v>
      </c>
      <c r="V28" s="81">
        <v>9</v>
      </c>
      <c r="W28" s="82">
        <f t="shared" si="7"/>
        <v>54</v>
      </c>
    </row>
    <row r="29" spans="1:23" ht="12.75" customHeight="1" x14ac:dyDescent="0.2">
      <c r="A29" s="41" t="s">
        <v>55</v>
      </c>
      <c r="B29" s="37">
        <v>62</v>
      </c>
      <c r="C29" s="67">
        <v>52.7</v>
      </c>
      <c r="D29" s="38"/>
      <c r="E29" s="38">
        <v>0</v>
      </c>
      <c r="F29" s="39">
        <v>24</v>
      </c>
      <c r="G29" s="69"/>
      <c r="H29" s="76"/>
      <c r="I29" s="69">
        <v>12</v>
      </c>
      <c r="J29" s="78">
        <v>6</v>
      </c>
      <c r="K29" s="34">
        <f t="shared" si="1"/>
        <v>42</v>
      </c>
      <c r="L29" s="70">
        <f t="shared" si="8"/>
        <v>1264.8000000000002</v>
      </c>
      <c r="M29" s="70">
        <f t="shared" si="9"/>
        <v>0</v>
      </c>
      <c r="N29" s="70">
        <f t="shared" si="10"/>
        <v>0</v>
      </c>
      <c r="O29" s="70">
        <f t="shared" si="11"/>
        <v>632.40000000000009</v>
      </c>
      <c r="P29" s="70">
        <f t="shared" si="12"/>
        <v>316.20000000000005</v>
      </c>
      <c r="Q29" s="58">
        <f t="shared" si="3"/>
        <v>2213.4000000000005</v>
      </c>
      <c r="R29" s="81">
        <f>F29*(1+$E29)</f>
        <v>24</v>
      </c>
      <c r="S29" s="81">
        <f t="shared" si="4"/>
        <v>0</v>
      </c>
      <c r="T29" s="81">
        <f t="shared" si="14"/>
        <v>0</v>
      </c>
      <c r="U29" s="81">
        <f t="shared" si="5"/>
        <v>12</v>
      </c>
      <c r="V29" s="81">
        <f t="shared" si="6"/>
        <v>6</v>
      </c>
      <c r="W29" s="82">
        <f t="shared" si="7"/>
        <v>42</v>
      </c>
    </row>
    <row r="30" spans="1:23" ht="12.75" customHeight="1" x14ac:dyDescent="0.2">
      <c r="A30" s="41" t="s">
        <v>58</v>
      </c>
      <c r="B30" s="37">
        <v>69.099999999999994</v>
      </c>
      <c r="C30" s="67">
        <v>58.74</v>
      </c>
      <c r="D30" s="38"/>
      <c r="E30" s="38">
        <v>0</v>
      </c>
      <c r="F30" s="39"/>
      <c r="G30" s="69"/>
      <c r="H30" s="76"/>
      <c r="I30" s="69"/>
      <c r="J30" s="78">
        <v>2</v>
      </c>
      <c r="K30" s="34">
        <f t="shared" si="1"/>
        <v>2</v>
      </c>
      <c r="L30" s="70">
        <f t="shared" si="8"/>
        <v>0</v>
      </c>
      <c r="M30" s="70">
        <f t="shared" si="9"/>
        <v>0</v>
      </c>
      <c r="N30" s="70">
        <f t="shared" si="10"/>
        <v>0</v>
      </c>
      <c r="O30" s="70">
        <f t="shared" si="11"/>
        <v>0</v>
      </c>
      <c r="P30" s="70">
        <f t="shared" si="12"/>
        <v>117.48</v>
      </c>
      <c r="Q30" s="58">
        <f t="shared" si="3"/>
        <v>117.48</v>
      </c>
      <c r="R30" s="81">
        <f>F30*(1+$E30)</f>
        <v>0</v>
      </c>
      <c r="S30" s="81">
        <f t="shared" si="4"/>
        <v>0</v>
      </c>
      <c r="T30" s="81">
        <f t="shared" si="14"/>
        <v>0</v>
      </c>
      <c r="U30" s="81">
        <f t="shared" si="5"/>
        <v>0</v>
      </c>
      <c r="V30" s="81">
        <f t="shared" si="6"/>
        <v>2</v>
      </c>
      <c r="W30" s="82">
        <f t="shared" si="7"/>
        <v>2</v>
      </c>
    </row>
    <row r="31" spans="1:23" ht="12.75" customHeight="1" x14ac:dyDescent="0.2">
      <c r="A31" s="41" t="s">
        <v>59</v>
      </c>
      <c r="B31" s="37">
        <v>69.099999999999994</v>
      </c>
      <c r="C31" s="67">
        <v>58.74</v>
      </c>
      <c r="D31" s="38"/>
      <c r="E31" s="38">
        <v>0</v>
      </c>
      <c r="F31" s="39"/>
      <c r="G31" s="69"/>
      <c r="H31" s="76"/>
      <c r="I31" s="69"/>
      <c r="J31" s="78">
        <v>2</v>
      </c>
      <c r="K31" s="34">
        <f t="shared" si="1"/>
        <v>2</v>
      </c>
      <c r="L31" s="70">
        <f t="shared" si="8"/>
        <v>0</v>
      </c>
      <c r="M31" s="70">
        <f t="shared" si="9"/>
        <v>0</v>
      </c>
      <c r="N31" s="70">
        <f t="shared" si="10"/>
        <v>0</v>
      </c>
      <c r="O31" s="70">
        <f t="shared" si="11"/>
        <v>0</v>
      </c>
      <c r="P31" s="70">
        <f t="shared" si="12"/>
        <v>117.48</v>
      </c>
      <c r="Q31" s="58">
        <f t="shared" si="3"/>
        <v>117.48</v>
      </c>
      <c r="R31" s="81">
        <f>F31*(1+$E31)</f>
        <v>0</v>
      </c>
      <c r="S31" s="81">
        <f t="shared" si="4"/>
        <v>0</v>
      </c>
      <c r="T31" s="81">
        <f t="shared" si="14"/>
        <v>0</v>
      </c>
      <c r="U31" s="81">
        <f t="shared" si="5"/>
        <v>0</v>
      </c>
      <c r="V31" s="81">
        <f t="shared" si="6"/>
        <v>2</v>
      </c>
      <c r="W31" s="82">
        <f t="shared" si="7"/>
        <v>2</v>
      </c>
    </row>
  </sheetData>
  <protectedRanges>
    <protectedRange password="EC0E" sqref="H6:H31" name="CH"/>
    <protectedRange algorithmName="SHA-512" hashValue="BT2BqLg5AMnt+NjlXIPR+fmrcudDUyjR5fMdWcjsEORGf7Y+KXb81oCjAGNU7Oo9FOp0vytq9yP+c8wBUZ3OQg==" saltValue="2jvUS2t6P3tbhhQHa3JYHg==" spinCount="100000" sqref="F6:F31" name="SA"/>
    <protectedRange password="C6C6" sqref="J6:J31" name="ID_1"/>
    <protectedRange password="8FC7" sqref="G6:G31" name="LP_1"/>
    <protectedRange password="8D19" sqref="I6:I31" name="LO_1"/>
  </protectedRanges>
  <mergeCells count="11">
    <mergeCell ref="R1:V1"/>
    <mergeCell ref="F1:K1"/>
    <mergeCell ref="D4:E4"/>
    <mergeCell ref="B2:E2"/>
    <mergeCell ref="F2:K2"/>
    <mergeCell ref="L2:Q2"/>
    <mergeCell ref="R2:W2"/>
    <mergeCell ref="B3:D3"/>
    <mergeCell ref="L3:P3"/>
    <mergeCell ref="F3:J3"/>
    <mergeCell ref="R3:V3"/>
  </mergeCells>
  <printOptions horizontalCentered="1"/>
  <pageMargins left="0.19685039370078741" right="0.19685039370078741" top="0.19685039370078741" bottom="0.19685039370078741" header="0" footer="0"/>
  <pageSetup paperSize="9" scale="9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sqref="A1:XFD1048576"/>
    </sheetView>
  </sheetViews>
  <sheetFormatPr baseColWidth="10" defaultRowHeight="15" x14ac:dyDescent="0.25"/>
  <cols>
    <col min="1" max="1" width="34.140625" bestFit="1" customWidth="1"/>
    <col min="2" max="2" width="10.85546875" style="3"/>
    <col min="4" max="5" width="8.85546875" customWidth="1"/>
    <col min="6" max="6" width="10.85546875" style="3"/>
  </cols>
  <sheetData>
    <row r="1" spans="1:9" s="13" customFormat="1" ht="15" customHeight="1" x14ac:dyDescent="0.25">
      <c r="A1" s="12" t="s">
        <v>9</v>
      </c>
      <c r="B1" s="53" t="s">
        <v>77</v>
      </c>
      <c r="C1" s="107" t="s">
        <v>16</v>
      </c>
      <c r="D1" s="107"/>
      <c r="E1" s="108" t="s">
        <v>18</v>
      </c>
      <c r="F1" s="108"/>
      <c r="G1" s="20">
        <f>B2*(1-$D$2)</f>
        <v>25882.705067000003</v>
      </c>
    </row>
    <row r="2" spans="1:9" s="13" customFormat="1" ht="15" customHeight="1" x14ac:dyDescent="0.25">
      <c r="A2" s="19" t="s">
        <v>20</v>
      </c>
      <c r="B2" s="17">
        <f>SUM(F4:F310)</f>
        <v>26683.201100000002</v>
      </c>
      <c r="C2" s="17" t="s">
        <v>19</v>
      </c>
      <c r="D2" s="18">
        <f>DETAIL!E3</f>
        <v>0.03</v>
      </c>
      <c r="E2" s="105" t="s">
        <v>10</v>
      </c>
      <c r="F2" s="106"/>
      <c r="G2" s="83">
        <f>SUM(G4:G29)</f>
        <v>1191</v>
      </c>
    </row>
    <row r="3" spans="1:9" x14ac:dyDescent="0.25">
      <c r="A3" s="4" t="s">
        <v>3</v>
      </c>
      <c r="B3" s="5" t="s">
        <v>0</v>
      </c>
      <c r="C3" s="4" t="s">
        <v>2</v>
      </c>
      <c r="D3" s="4" t="s">
        <v>5</v>
      </c>
      <c r="E3" s="4" t="s">
        <v>4</v>
      </c>
      <c r="F3" s="5" t="s">
        <v>8</v>
      </c>
      <c r="G3" s="4" t="s">
        <v>7</v>
      </c>
    </row>
    <row r="4" spans="1:9" ht="12.95" customHeight="1" x14ac:dyDescent="0.25">
      <c r="A4" s="1" t="str">
        <f>DETAIL!A6</f>
        <v>biotone amp buv</v>
      </c>
      <c r="B4" s="2">
        <f>DETAIL!C6</f>
        <v>38.335387323943664</v>
      </c>
      <c r="C4" s="8">
        <f>DETAIL!K6</f>
        <v>55</v>
      </c>
      <c r="D4" s="9">
        <f>DETAIL!D6</f>
        <v>0</v>
      </c>
      <c r="E4" s="9">
        <f>DETAIL!E6</f>
        <v>0.3</v>
      </c>
      <c r="F4" s="7">
        <f>B4*G4</f>
        <v>2721.8125</v>
      </c>
      <c r="G4" s="6">
        <f>DETAIL!W6</f>
        <v>71</v>
      </c>
      <c r="H4" s="46"/>
    </row>
    <row r="5" spans="1:9" ht="12.95" customHeight="1" x14ac:dyDescent="0.25">
      <c r="A5" s="1" t="str">
        <f>DETAIL!A7</f>
        <v>buccothymol bb 150ml</v>
      </c>
      <c r="B5" s="2">
        <f>DETAIL!C7</f>
        <v>9.6053076923076937</v>
      </c>
      <c r="C5" s="8">
        <f>DETAIL!K7</f>
        <v>40</v>
      </c>
      <c r="D5" s="9">
        <f>DETAIL!D7</f>
        <v>0</v>
      </c>
      <c r="E5" s="9">
        <f>DETAIL!E7</f>
        <v>0.3</v>
      </c>
      <c r="F5" s="7">
        <f t="shared" ref="F5:F29" si="0">B5*G5</f>
        <v>499.47600000000006</v>
      </c>
      <c r="G5" s="6">
        <f>DETAIL!W7</f>
        <v>52</v>
      </c>
      <c r="H5" s="46"/>
      <c r="I5" s="45"/>
    </row>
    <row r="6" spans="1:9" ht="12.95" customHeight="1" x14ac:dyDescent="0.25">
      <c r="A6" s="1" t="str">
        <f>DETAIL!A8</f>
        <v>coquelusedal paracet e supp</v>
      </c>
      <c r="B6" s="2">
        <f>DETAIL!C8</f>
        <v>14.2096</v>
      </c>
      <c r="C6" s="8">
        <f>DETAIL!K8</f>
        <v>100</v>
      </c>
      <c r="D6" s="9">
        <f>DETAIL!D8</f>
        <v>0</v>
      </c>
      <c r="E6" s="9">
        <f>DETAIL!E8</f>
        <v>0</v>
      </c>
      <c r="F6" s="7">
        <f t="shared" si="0"/>
        <v>1420.96</v>
      </c>
      <c r="G6" s="6">
        <f>DETAIL!W8</f>
        <v>100</v>
      </c>
      <c r="H6" s="46"/>
      <c r="I6" s="45"/>
    </row>
    <row r="7" spans="1:9" ht="12.95" customHeight="1" x14ac:dyDescent="0.25">
      <c r="A7" s="1" t="str">
        <f>DETAIL!A9</f>
        <v>coquelusedal paracet n supp</v>
      </c>
      <c r="B7" s="2">
        <f>DETAIL!C9</f>
        <v>7.7231792452830188</v>
      </c>
      <c r="C7" s="8">
        <f>DETAIL!K9</f>
        <v>140</v>
      </c>
      <c r="D7" s="9">
        <f>DETAIL!D9</f>
        <v>0</v>
      </c>
      <c r="E7" s="9">
        <f>DETAIL!E9</f>
        <v>0.51429999999999998</v>
      </c>
      <c r="F7" s="7">
        <f t="shared" si="0"/>
        <v>1637.3140000000001</v>
      </c>
      <c r="G7" s="6">
        <f>DETAIL!W9</f>
        <v>212</v>
      </c>
      <c r="H7" s="46"/>
      <c r="I7" s="45"/>
    </row>
    <row r="8" spans="1:9" ht="12.95" customHeight="1" x14ac:dyDescent="0.25">
      <c r="A8" s="1" t="str">
        <f>DETAIL!A10</f>
        <v>digestine 10mg cp</v>
      </c>
      <c r="B8" s="2">
        <f>DETAIL!C10</f>
        <v>23.375384615384615</v>
      </c>
      <c r="C8" s="8">
        <f>DETAIL!K10</f>
        <v>20</v>
      </c>
      <c r="D8" s="9">
        <f>DETAIL!D10</f>
        <v>0</v>
      </c>
      <c r="E8" s="9">
        <f>DETAIL!E10</f>
        <v>0.3</v>
      </c>
      <c r="F8" s="7">
        <f t="shared" si="0"/>
        <v>607.76</v>
      </c>
      <c r="G8" s="6">
        <f>DETAIL!W10</f>
        <v>26</v>
      </c>
      <c r="H8" s="46"/>
      <c r="I8" s="45"/>
    </row>
    <row r="9" spans="1:9" ht="12.95" customHeight="1" x14ac:dyDescent="0.25">
      <c r="A9" s="1" t="str">
        <f>DETAIL!A11</f>
        <v>flocip 500mg 10cp</v>
      </c>
      <c r="B9" s="2">
        <f>DETAIL!C11</f>
        <v>40.404846153846158</v>
      </c>
      <c r="C9" s="8">
        <f>DETAIL!K11</f>
        <v>40</v>
      </c>
      <c r="D9" s="9">
        <f>DETAIL!D11</f>
        <v>0</v>
      </c>
      <c r="E9" s="9">
        <f>DETAIL!E11</f>
        <v>0.3</v>
      </c>
      <c r="F9" s="7">
        <f t="shared" si="0"/>
        <v>2101.0520000000001</v>
      </c>
      <c r="G9" s="6">
        <f>DETAIL!W11</f>
        <v>52</v>
      </c>
      <c r="H9" s="46"/>
      <c r="I9" s="45"/>
    </row>
    <row r="10" spans="1:9" ht="12.95" customHeight="1" x14ac:dyDescent="0.25">
      <c r="A10" s="1" t="str">
        <f>DETAIL!A12</f>
        <v>isolone 20mg cp eff</v>
      </c>
      <c r="B10" s="2">
        <f>DETAIL!C12</f>
        <v>20.473943661971834</v>
      </c>
      <c r="C10" s="8">
        <f>DETAIL!K12</f>
        <v>55</v>
      </c>
      <c r="D10" s="9">
        <f>DETAIL!D12</f>
        <v>0</v>
      </c>
      <c r="E10" s="9">
        <f>DETAIL!E12</f>
        <v>0.3</v>
      </c>
      <c r="F10" s="7">
        <f t="shared" si="0"/>
        <v>1453.6500000000003</v>
      </c>
      <c r="G10" s="6">
        <f>DETAIL!W12</f>
        <v>71</v>
      </c>
      <c r="H10" s="46"/>
      <c r="I10" s="45"/>
    </row>
    <row r="11" spans="1:9" ht="12.95" customHeight="1" x14ac:dyDescent="0.25">
      <c r="A11" s="1" t="str">
        <f>DETAIL!A13</f>
        <v>mebeverine fort 135mg / 30cp</v>
      </c>
      <c r="B11" s="2">
        <f>DETAIL!C13</f>
        <v>27.803538461538462</v>
      </c>
      <c r="C11" s="8">
        <f>DETAIL!K13</f>
        <v>40</v>
      </c>
      <c r="D11" s="9">
        <f>DETAIL!D13</f>
        <v>0</v>
      </c>
      <c r="E11" s="9">
        <f>DETAIL!E13</f>
        <v>0.3</v>
      </c>
      <c r="F11" s="7">
        <f t="shared" si="0"/>
        <v>1445.7840000000001</v>
      </c>
      <c r="G11" s="6">
        <f>DETAIL!W13</f>
        <v>52</v>
      </c>
      <c r="H11" s="46"/>
      <c r="I11" s="45"/>
    </row>
    <row r="12" spans="1:9" ht="12.95" customHeight="1" x14ac:dyDescent="0.25">
      <c r="A12" s="1" t="str">
        <f>DETAIL!A14</f>
        <v>nalgesic 12cp</v>
      </c>
      <c r="B12" s="2">
        <f>DETAIL!C14</f>
        <v>15.547923076923079</v>
      </c>
      <c r="C12" s="8">
        <f>DETAIL!K14</f>
        <v>30</v>
      </c>
      <c r="D12" s="9">
        <f>DETAIL!D14</f>
        <v>0</v>
      </c>
      <c r="E12" s="9">
        <f>DETAIL!E14</f>
        <v>0.3</v>
      </c>
      <c r="F12" s="7">
        <f t="shared" si="0"/>
        <v>606.36900000000003</v>
      </c>
      <c r="G12" s="6">
        <f>DETAIL!W14</f>
        <v>39</v>
      </c>
      <c r="H12" s="46"/>
      <c r="I12" s="45"/>
    </row>
    <row r="13" spans="1:9" ht="12.95" customHeight="1" x14ac:dyDescent="0.25">
      <c r="A13" s="1" t="str">
        <f>DETAIL!A15</f>
        <v>soclav 1g/125mg 12st</v>
      </c>
      <c r="B13" s="2">
        <f>DETAIL!C15</f>
        <v>47.269307692307692</v>
      </c>
      <c r="C13" s="8">
        <f>DETAIL!K17</f>
        <v>25</v>
      </c>
      <c r="D13" s="9">
        <f>DETAIL!D17</f>
        <v>0</v>
      </c>
      <c r="E13" s="9">
        <f>DETAIL!E17</f>
        <v>0.3</v>
      </c>
      <c r="F13" s="7">
        <f t="shared" si="0"/>
        <v>1229.002</v>
      </c>
      <c r="G13" s="6">
        <f>DETAIL!W15</f>
        <v>26</v>
      </c>
      <c r="H13" s="46"/>
      <c r="I13" s="45"/>
    </row>
    <row r="14" spans="1:9" ht="12.95" customHeight="1" x14ac:dyDescent="0.25">
      <c r="A14" s="1" t="str">
        <f>DETAIL!A16</f>
        <v>soclav 1g/125mg 16st</v>
      </c>
      <c r="B14" s="2">
        <f>DETAIL!C16</f>
        <v>64.007734374999998</v>
      </c>
      <c r="C14" s="8">
        <f>DETAIL!K18</f>
        <v>10</v>
      </c>
      <c r="D14" s="9">
        <f>DETAIL!D18</f>
        <v>0</v>
      </c>
      <c r="E14" s="9">
        <f>DETAIL!E18</f>
        <v>0.3</v>
      </c>
      <c r="F14" s="7">
        <f t="shared" si="0"/>
        <v>2048.2474999999999</v>
      </c>
      <c r="G14" s="6">
        <f>DETAIL!W16</f>
        <v>32</v>
      </c>
      <c r="H14" s="46"/>
      <c r="I14" s="45"/>
    </row>
    <row r="15" spans="1:9" ht="12.95" customHeight="1" x14ac:dyDescent="0.25">
      <c r="A15" s="1" t="str">
        <f>DETAIL!A17</f>
        <v>soclav 100mg/12,5mg sp 30ml</v>
      </c>
      <c r="B15" s="2">
        <f>DETAIL!C17</f>
        <v>19.611093750000002</v>
      </c>
      <c r="C15" s="8">
        <f>DETAIL!K15</f>
        <v>20</v>
      </c>
      <c r="D15" s="9">
        <f>DETAIL!D15</f>
        <v>0</v>
      </c>
      <c r="E15" s="9">
        <f>DETAIL!E15</f>
        <v>0.3</v>
      </c>
      <c r="F15" s="7">
        <f t="shared" si="0"/>
        <v>627.55500000000006</v>
      </c>
      <c r="G15" s="6">
        <f>DETAIL!W17</f>
        <v>32</v>
      </c>
      <c r="H15" s="46"/>
      <c r="I15" s="45"/>
    </row>
    <row r="16" spans="1:9" ht="12.95" customHeight="1" x14ac:dyDescent="0.25">
      <c r="A16" s="1" t="str">
        <f>DETAIL!A18</f>
        <v>soclav 100mg/12,5mg sp 60ml</v>
      </c>
      <c r="B16" s="2">
        <f>DETAIL!C18</f>
        <v>32.017692307692307</v>
      </c>
      <c r="C16" s="8">
        <f>DETAIL!K16</f>
        <v>25</v>
      </c>
      <c r="D16" s="9">
        <f>DETAIL!D16</f>
        <v>0</v>
      </c>
      <c r="E16" s="9">
        <f>DETAIL!E16</f>
        <v>0.3</v>
      </c>
      <c r="F16" s="7">
        <f t="shared" si="0"/>
        <v>416.23</v>
      </c>
      <c r="G16" s="6">
        <f>DETAIL!W18</f>
        <v>13</v>
      </c>
      <c r="H16" s="46"/>
      <c r="I16" s="45"/>
    </row>
    <row r="17" spans="1:9" ht="12.95" customHeight="1" x14ac:dyDescent="0.25">
      <c r="A17" s="1" t="str">
        <f>DETAIL!A19</f>
        <v>soclav 500mg/62,5mg 12st</v>
      </c>
      <c r="B17" s="2">
        <f>DETAIL!C19</f>
        <v>32.429916666666664</v>
      </c>
      <c r="C17" s="8">
        <f>DETAIL!K19</f>
        <v>5</v>
      </c>
      <c r="D17" s="9">
        <f>DETAIL!D19</f>
        <v>0</v>
      </c>
      <c r="E17" s="9">
        <f>DETAIL!E19</f>
        <v>0.3</v>
      </c>
      <c r="F17" s="7">
        <f t="shared" si="0"/>
        <v>194.5795</v>
      </c>
      <c r="G17" s="6">
        <f>DETAIL!W19</f>
        <v>6</v>
      </c>
      <c r="H17" s="46"/>
      <c r="I17" s="45"/>
    </row>
    <row r="18" spans="1:9" ht="12.95" customHeight="1" x14ac:dyDescent="0.25">
      <c r="A18" s="1" t="str">
        <f>DETAIL!A20</f>
        <v>sophtal collyre</v>
      </c>
      <c r="B18" s="2">
        <f>DETAIL!C20</f>
        <v>9.3995384615384623</v>
      </c>
      <c r="C18" s="8">
        <f>DETAIL!K20</f>
        <v>20</v>
      </c>
      <c r="D18" s="9">
        <f>DETAIL!D20</f>
        <v>0</v>
      </c>
      <c r="E18" s="9">
        <f>DETAIL!E20</f>
        <v>0.3</v>
      </c>
      <c r="F18" s="7">
        <f t="shared" si="0"/>
        <v>244.38800000000003</v>
      </c>
      <c r="G18" s="6">
        <f>DETAIL!W20</f>
        <v>26</v>
      </c>
      <c r="H18" s="46"/>
      <c r="I18" s="45"/>
    </row>
    <row r="19" spans="1:9" ht="12.95" customHeight="1" x14ac:dyDescent="0.25">
      <c r="A19" s="1" t="str">
        <f>DETAIL!A21</f>
        <v>terpone sp</v>
      </c>
      <c r="B19" s="2">
        <f>DETAIL!C21</f>
        <v>11.992230769230769</v>
      </c>
      <c r="C19" s="8">
        <f>DETAIL!K21</f>
        <v>40</v>
      </c>
      <c r="D19" s="9">
        <f>DETAIL!D21</f>
        <v>0</v>
      </c>
      <c r="E19" s="9">
        <f>DETAIL!E21</f>
        <v>0.3</v>
      </c>
      <c r="F19" s="7">
        <f t="shared" si="0"/>
        <v>623.596</v>
      </c>
      <c r="G19" s="6">
        <f>DETAIL!W21</f>
        <v>52</v>
      </c>
      <c r="H19" s="46"/>
      <c r="I19" s="45"/>
    </row>
    <row r="20" spans="1:9" ht="12.95" customHeight="1" x14ac:dyDescent="0.25">
      <c r="A20" s="1" t="str">
        <f>DETAIL!A22</f>
        <v>tobrex collyre</v>
      </c>
      <c r="B20" s="2">
        <f>DETAIL!C22</f>
        <v>13.416153846153847</v>
      </c>
      <c r="C20" s="8">
        <f>DETAIL!K22</f>
        <v>120</v>
      </c>
      <c r="D20" s="9">
        <f>DETAIL!D22</f>
        <v>0</v>
      </c>
      <c r="E20" s="9">
        <f>DETAIL!E22</f>
        <v>0.3</v>
      </c>
      <c r="F20" s="7">
        <f t="shared" si="0"/>
        <v>2092.92</v>
      </c>
      <c r="G20" s="6">
        <f>DETAIL!W22</f>
        <v>156</v>
      </c>
      <c r="H20" s="46"/>
      <c r="I20" s="45"/>
    </row>
    <row r="21" spans="1:9" ht="12.95" customHeight="1" x14ac:dyDescent="0.25">
      <c r="A21" s="1" t="str">
        <f>DETAIL!A23</f>
        <v>uvimag amp buv</v>
      </c>
      <c r="B21" s="2">
        <f>DETAIL!C23</f>
        <v>24.749923076923078</v>
      </c>
      <c r="C21" s="8">
        <f>DETAIL!K23</f>
        <v>50</v>
      </c>
      <c r="D21" s="9">
        <f>DETAIL!D23</f>
        <v>0</v>
      </c>
      <c r="E21" s="9">
        <f>DETAIL!E23</f>
        <v>0.3</v>
      </c>
      <c r="F21" s="7">
        <f t="shared" si="0"/>
        <v>1608.7450000000001</v>
      </c>
      <c r="G21" s="6">
        <f>DETAIL!W23</f>
        <v>65</v>
      </c>
      <c r="H21" s="46"/>
      <c r="I21" s="45"/>
    </row>
    <row r="22" spans="1:9" ht="12.95" customHeight="1" x14ac:dyDescent="0.25">
      <c r="A22" s="1" t="str">
        <f>DETAIL!A24</f>
        <v>novalac AC1</v>
      </c>
      <c r="B22" s="2">
        <f>DETAIL!C24</f>
        <v>55.25</v>
      </c>
      <c r="C22" s="8">
        <f>DETAIL!K24</f>
        <v>2</v>
      </c>
      <c r="D22" s="9">
        <f>DETAIL!D24</f>
        <v>0</v>
      </c>
      <c r="E22" s="9">
        <f>DETAIL!E24</f>
        <v>0</v>
      </c>
      <c r="F22" s="7">
        <f t="shared" si="0"/>
        <v>110.5</v>
      </c>
      <c r="G22" s="6">
        <f>DETAIL!W24</f>
        <v>2</v>
      </c>
      <c r="H22" s="46"/>
      <c r="I22" s="45"/>
    </row>
    <row r="23" spans="1:9" ht="12.95" customHeight="1" x14ac:dyDescent="0.25">
      <c r="A23" s="1" t="str">
        <f>DETAIL!A25</f>
        <v>novalac AC2</v>
      </c>
      <c r="B23" s="2">
        <f>DETAIL!C25</f>
        <v>55.25</v>
      </c>
      <c r="C23" s="8">
        <f>DETAIL!K25</f>
        <v>2</v>
      </c>
      <c r="D23" s="9">
        <f>DETAIL!D25</f>
        <v>0</v>
      </c>
      <c r="E23" s="9">
        <f>DETAIL!E25</f>
        <v>0</v>
      </c>
      <c r="F23" s="7">
        <f t="shared" si="0"/>
        <v>110.5</v>
      </c>
      <c r="G23" s="6">
        <f>DETAIL!W25</f>
        <v>2</v>
      </c>
      <c r="H23" s="46"/>
      <c r="I23" s="45"/>
    </row>
    <row r="24" spans="1:9" ht="12.95" customHeight="1" x14ac:dyDescent="0.25">
      <c r="A24" s="1" t="str">
        <f>DETAIL!A26</f>
        <v>novalac AR1</v>
      </c>
      <c r="B24" s="2">
        <f>DETAIL!C26</f>
        <v>55.25</v>
      </c>
      <c r="C24" s="8">
        <f>DETAIL!K26</f>
        <v>2</v>
      </c>
      <c r="D24" s="9">
        <f>DETAIL!D26</f>
        <v>0</v>
      </c>
      <c r="E24" s="9">
        <f>DETAIL!E26</f>
        <v>0</v>
      </c>
      <c r="F24" s="7">
        <f t="shared" si="0"/>
        <v>110.5</v>
      </c>
      <c r="G24" s="6">
        <f>DETAIL!W26</f>
        <v>2</v>
      </c>
      <c r="H24" s="46"/>
      <c r="I24" s="45"/>
    </row>
    <row r="25" spans="1:9" ht="12.95" customHeight="1" x14ac:dyDescent="0.25">
      <c r="A25" s="1" t="str">
        <f>DETAIL!A27</f>
        <v>novalac AR2</v>
      </c>
      <c r="B25" s="2">
        <f>DETAIL!C27</f>
        <v>55.25</v>
      </c>
      <c r="C25" s="8">
        <f>DETAIL!K27</f>
        <v>2</v>
      </c>
      <c r="D25" s="9">
        <f>DETAIL!D27</f>
        <v>0</v>
      </c>
      <c r="E25" s="9">
        <f>DETAIL!E27</f>
        <v>0</v>
      </c>
      <c r="F25" s="7">
        <f t="shared" si="0"/>
        <v>110.5</v>
      </c>
      <c r="G25" s="6">
        <f>DETAIL!W27</f>
        <v>2</v>
      </c>
      <c r="H25" s="46"/>
      <c r="I25" s="45"/>
    </row>
    <row r="26" spans="1:9" ht="12.95" customHeight="1" x14ac:dyDescent="0.25">
      <c r="A26" s="1" t="str">
        <f>DETAIL!A28</f>
        <v>novalac 1</v>
      </c>
      <c r="B26" s="2">
        <f>DETAIL!C28</f>
        <v>40.988900000000001</v>
      </c>
      <c r="C26" s="8">
        <f>DETAIL!K28</f>
        <v>42</v>
      </c>
      <c r="D26" s="9">
        <f>DETAIL!D28</f>
        <v>0</v>
      </c>
      <c r="E26" s="9">
        <f>DETAIL!E28</f>
        <v>0.2858</v>
      </c>
      <c r="F26" s="7">
        <f t="shared" si="0"/>
        <v>2213.4005999999999</v>
      </c>
      <c r="G26" s="6">
        <f>DETAIL!W28</f>
        <v>54</v>
      </c>
      <c r="H26" s="46"/>
      <c r="I26" s="45"/>
    </row>
    <row r="27" spans="1:9" ht="12.95" customHeight="1" x14ac:dyDescent="0.25">
      <c r="A27" s="1" t="str">
        <f>DETAIL!A29</f>
        <v>novalac 2</v>
      </c>
      <c r="B27" s="2">
        <f>DETAIL!C29</f>
        <v>52.7</v>
      </c>
      <c r="C27" s="8">
        <f>DETAIL!K29</f>
        <v>42</v>
      </c>
      <c r="D27" s="9">
        <f>DETAIL!D29</f>
        <v>0</v>
      </c>
      <c r="E27" s="9">
        <f>DETAIL!E29</f>
        <v>0</v>
      </c>
      <c r="F27" s="7">
        <f t="shared" si="0"/>
        <v>2213.4</v>
      </c>
      <c r="G27" s="6">
        <f>DETAIL!W29</f>
        <v>42</v>
      </c>
      <c r="H27" s="46"/>
      <c r="I27" s="45"/>
    </row>
    <row r="28" spans="1:9" ht="12.95" customHeight="1" x14ac:dyDescent="0.25">
      <c r="A28" s="1" t="str">
        <f>DETAIL!A30</f>
        <v>novalac IT1</v>
      </c>
      <c r="B28" s="2">
        <f>DETAIL!C30</f>
        <v>58.74</v>
      </c>
      <c r="C28" s="8">
        <f>DETAIL!K30</f>
        <v>2</v>
      </c>
      <c r="D28" s="9">
        <f>DETAIL!D30</f>
        <v>0</v>
      </c>
      <c r="E28" s="9">
        <f>DETAIL!E30</f>
        <v>0</v>
      </c>
      <c r="F28" s="7">
        <f t="shared" si="0"/>
        <v>117.48</v>
      </c>
      <c r="G28" s="6">
        <f>DETAIL!W30</f>
        <v>2</v>
      </c>
      <c r="H28" s="46"/>
      <c r="I28" s="45"/>
    </row>
    <row r="29" spans="1:9" ht="12.95" customHeight="1" x14ac:dyDescent="0.25">
      <c r="A29" s="1" t="str">
        <f>DETAIL!A31</f>
        <v>novalac IT2</v>
      </c>
      <c r="B29" s="2">
        <f>DETAIL!C31</f>
        <v>58.74</v>
      </c>
      <c r="C29" s="8">
        <f>DETAIL!K31</f>
        <v>2</v>
      </c>
      <c r="D29" s="9">
        <f>DETAIL!D31</f>
        <v>0</v>
      </c>
      <c r="E29" s="9">
        <f>DETAIL!E31</f>
        <v>0</v>
      </c>
      <c r="F29" s="7">
        <f t="shared" si="0"/>
        <v>117.48</v>
      </c>
      <c r="G29" s="6">
        <f>DETAIL!W31</f>
        <v>2</v>
      </c>
      <c r="H29" s="46"/>
      <c r="I29" s="45"/>
    </row>
  </sheetData>
  <mergeCells count="3">
    <mergeCell ref="E2:F2"/>
    <mergeCell ref="C1:D1"/>
    <mergeCell ref="E1:F1"/>
  </mergeCells>
  <printOptions horizontalCentered="1"/>
  <pageMargins left="0.19685039370078741" right="0.19685039370078741" top="0.19685039370078741" bottom="0.19685039370078741" header="0" footer="0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/>
  </sheetViews>
  <sheetFormatPr baseColWidth="10" defaultRowHeight="15" x14ac:dyDescent="0.25"/>
  <cols>
    <col min="1" max="1" width="20.7109375" customWidth="1"/>
    <col min="2" max="6" width="15.7109375" customWidth="1"/>
  </cols>
  <sheetData>
    <row r="1" spans="1:6" ht="24.95" customHeight="1" x14ac:dyDescent="0.3">
      <c r="A1" s="21" t="s">
        <v>21</v>
      </c>
      <c r="B1" s="22" t="s">
        <v>65</v>
      </c>
      <c r="C1" s="22" t="s">
        <v>66</v>
      </c>
      <c r="D1" s="22" t="s">
        <v>67</v>
      </c>
      <c r="E1" s="44" t="s">
        <v>69</v>
      </c>
      <c r="F1" s="44" t="s">
        <v>68</v>
      </c>
    </row>
    <row r="2" spans="1:6" ht="24.95" customHeight="1" x14ac:dyDescent="0.3">
      <c r="A2" s="21" t="s">
        <v>22</v>
      </c>
      <c r="B2" s="23">
        <v>0</v>
      </c>
      <c r="C2" s="23">
        <v>0</v>
      </c>
      <c r="D2" s="23">
        <f>DETAIL!Q1</f>
        <v>25882.705067000003</v>
      </c>
      <c r="E2" s="23">
        <v>0</v>
      </c>
      <c r="F2" s="52">
        <v>0</v>
      </c>
    </row>
    <row r="3" spans="1:6" ht="24.95" customHeight="1" x14ac:dyDescent="0.3">
      <c r="A3" s="21" t="s">
        <v>23</v>
      </c>
      <c r="B3" s="23">
        <f>DETAIL!L1</f>
        <v>9185.3894655388722</v>
      </c>
      <c r="C3" s="23">
        <f>DETAIL!M1</f>
        <v>3208.9641786944753</v>
      </c>
      <c r="D3" s="23">
        <f>DETAIL!N1</f>
        <v>4128.5664984919522</v>
      </c>
      <c r="E3" s="23">
        <f>DETAIL!O1</f>
        <v>4716.8907733496399</v>
      </c>
      <c r="F3" s="23">
        <f>DETAIL!P1</f>
        <v>4642.894150925059</v>
      </c>
    </row>
  </sheetData>
  <printOptions horizontalCentered="1"/>
  <pageMargins left="0.19685039370078741" right="0.19685039370078741" top="0.19685039370078741" bottom="0.19685039370078741" header="0.11811023622047245" footer="0.1181102362204724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workbookViewId="0">
      <pane ySplit="5" topLeftCell="A6" activePane="bottomLeft" state="frozen"/>
      <selection pane="bottomLeft" activeCell="A2" sqref="A2"/>
    </sheetView>
  </sheetViews>
  <sheetFormatPr baseColWidth="10" defaultColWidth="10.85546875" defaultRowHeight="12.75" x14ac:dyDescent="0.2"/>
  <cols>
    <col min="1" max="1" width="26.42578125" style="48" bestFit="1" customWidth="1"/>
    <col min="2" max="2" width="6.42578125" style="59" bestFit="1" customWidth="1"/>
    <col min="3" max="3" width="5.42578125" style="59" bestFit="1" customWidth="1"/>
    <col min="4" max="4" width="5.85546875" style="59" bestFit="1" customWidth="1"/>
    <col min="5" max="7" width="4" style="59" bestFit="1" customWidth="1"/>
    <col min="8" max="9" width="4" style="59" customWidth="1"/>
    <col min="10" max="10" width="6.7109375" style="59" customWidth="1"/>
    <col min="11" max="11" width="7.42578125" style="59" bestFit="1" customWidth="1"/>
    <col min="12" max="13" width="6.42578125" style="59" bestFit="1" customWidth="1"/>
    <col min="14" max="14" width="7.42578125" style="59" bestFit="1" customWidth="1"/>
    <col min="15" max="15" width="6.42578125" style="59" customWidth="1"/>
    <col min="16" max="16" width="7.42578125" style="59" customWidth="1"/>
    <col min="17" max="19" width="4" style="59" bestFit="1" customWidth="1"/>
    <col min="20" max="21" width="4" style="59" customWidth="1"/>
    <col min="22" max="22" width="9.140625" style="59" bestFit="1" customWidth="1"/>
    <col min="23" max="23" width="12" style="59" bestFit="1" customWidth="1"/>
    <col min="24" max="24" width="4.42578125" style="59" bestFit="1" customWidth="1"/>
    <col min="25" max="16384" width="10.85546875" style="59"/>
  </cols>
  <sheetData>
    <row r="1" spans="1:24" ht="15" customHeight="1" x14ac:dyDescent="0.2">
      <c r="A1" s="49" t="s">
        <v>60</v>
      </c>
      <c r="B1" s="55"/>
      <c r="C1" s="56"/>
      <c r="D1" s="56"/>
      <c r="E1" s="93" t="s">
        <v>18</v>
      </c>
      <c r="F1" s="93"/>
      <c r="G1" s="93"/>
      <c r="H1" s="93"/>
      <c r="I1" s="93"/>
      <c r="J1" s="94"/>
      <c r="K1" s="57">
        <f>K4*(1-$D$3)</f>
        <v>8806.8213324999997</v>
      </c>
      <c r="L1" s="57">
        <f t="shared" ref="L1:P1" si="0">L4*(1-$D$3)</f>
        <v>3756.5122584999995</v>
      </c>
      <c r="M1" s="57">
        <f t="shared" si="0"/>
        <v>3806.8212599999993</v>
      </c>
      <c r="N1" s="57">
        <f t="shared" si="0"/>
        <v>5373.2208129999981</v>
      </c>
      <c r="O1" s="57">
        <f t="shared" si="0"/>
        <v>4834.5136589999993</v>
      </c>
      <c r="P1" s="58">
        <f t="shared" si="0"/>
        <v>26577.889322999996</v>
      </c>
      <c r="Q1" s="90" t="s">
        <v>9</v>
      </c>
      <c r="R1" s="91"/>
      <c r="S1" s="91"/>
      <c r="T1" s="91"/>
      <c r="U1" s="92"/>
      <c r="V1" s="79"/>
      <c r="W1" s="59" t="s">
        <v>62</v>
      </c>
      <c r="X1" s="60">
        <f>SUMIF(D6:D43,"="&amp;D6,J6:J43)</f>
        <v>640</v>
      </c>
    </row>
    <row r="2" spans="1:24" x14ac:dyDescent="0.2">
      <c r="A2" s="51" t="s">
        <v>74</v>
      </c>
      <c r="B2" s="96" t="s">
        <v>16</v>
      </c>
      <c r="C2" s="97"/>
      <c r="D2" s="98"/>
      <c r="E2" s="99" t="s">
        <v>11</v>
      </c>
      <c r="F2" s="100"/>
      <c r="G2" s="100"/>
      <c r="H2" s="100"/>
      <c r="I2" s="100"/>
      <c r="J2" s="101"/>
      <c r="K2" s="102" t="s">
        <v>75</v>
      </c>
      <c r="L2" s="102"/>
      <c r="M2" s="102"/>
      <c r="N2" s="102"/>
      <c r="O2" s="102"/>
      <c r="P2" s="102"/>
      <c r="Q2" s="102" t="s">
        <v>15</v>
      </c>
      <c r="R2" s="102"/>
      <c r="S2" s="102"/>
      <c r="T2" s="102"/>
      <c r="U2" s="102"/>
      <c r="V2" s="102"/>
      <c r="W2" s="59" t="s">
        <v>63</v>
      </c>
      <c r="X2" s="59">
        <f>SUMIF(C6:C43,"="&amp;C9,J6:J43)</f>
        <v>976</v>
      </c>
    </row>
    <row r="3" spans="1:24" x14ac:dyDescent="0.2">
      <c r="A3" s="51" t="s">
        <v>61</v>
      </c>
      <c r="B3" s="102" t="s">
        <v>17</v>
      </c>
      <c r="C3" s="102"/>
      <c r="D3" s="61">
        <v>0.03</v>
      </c>
      <c r="E3" s="103" t="s">
        <v>13</v>
      </c>
      <c r="F3" s="104"/>
      <c r="G3" s="104"/>
      <c r="H3" s="104"/>
      <c r="I3" s="104"/>
      <c r="J3" s="54" t="s">
        <v>12</v>
      </c>
      <c r="K3" s="103" t="s">
        <v>13</v>
      </c>
      <c r="L3" s="104"/>
      <c r="M3" s="104"/>
      <c r="N3" s="104"/>
      <c r="O3" s="104"/>
      <c r="P3" s="54" t="s">
        <v>14</v>
      </c>
      <c r="Q3" s="103" t="s">
        <v>13</v>
      </c>
      <c r="R3" s="104"/>
      <c r="S3" s="104"/>
      <c r="T3" s="104"/>
      <c r="U3" s="104"/>
      <c r="V3" s="54" t="s">
        <v>12</v>
      </c>
      <c r="W3" s="59" t="s">
        <v>64</v>
      </c>
      <c r="X3" s="59">
        <f>SUMIF(D6:D43,"="&amp;D33,J6:J43)</f>
        <v>96</v>
      </c>
    </row>
    <row r="4" spans="1:24" x14ac:dyDescent="0.2">
      <c r="A4" s="50" t="s">
        <v>48</v>
      </c>
      <c r="B4" s="62"/>
      <c r="C4" s="95" t="s">
        <v>6</v>
      </c>
      <c r="D4" s="95"/>
      <c r="E4" s="63">
        <f t="shared" ref="E4:I4" si="1">SUM(E6:E43)</f>
        <v>308</v>
      </c>
      <c r="F4" s="63">
        <f t="shared" si="1"/>
        <v>155</v>
      </c>
      <c r="G4" s="63">
        <f t="shared" si="1"/>
        <v>195</v>
      </c>
      <c r="H4" s="63">
        <f t="shared" si="1"/>
        <v>144</v>
      </c>
      <c r="I4" s="63">
        <f t="shared" si="1"/>
        <v>174</v>
      </c>
      <c r="J4" s="64">
        <f>SUM(E4:I4)</f>
        <v>976</v>
      </c>
      <c r="K4" s="57">
        <f>SUM(K6:K43)</f>
        <v>9079.1972499999993</v>
      </c>
      <c r="L4" s="57">
        <f t="shared" ref="L4:O4" si="2">SUM(L6:L43)</f>
        <v>3872.6930499999994</v>
      </c>
      <c r="M4" s="57">
        <f t="shared" si="2"/>
        <v>3924.5579999999995</v>
      </c>
      <c r="N4" s="57">
        <f t="shared" si="2"/>
        <v>5539.4028999999982</v>
      </c>
      <c r="O4" s="57">
        <f t="shared" si="2"/>
        <v>4984.0346999999992</v>
      </c>
      <c r="P4" s="58">
        <f>SUM(K4:O4)</f>
        <v>27399.885899999997</v>
      </c>
      <c r="Q4" s="65">
        <f t="shared" ref="Q4:U4" si="3">SUM(Q6:Q43)</f>
        <v>413.00160000000005</v>
      </c>
      <c r="R4" s="65">
        <f t="shared" si="3"/>
        <v>215</v>
      </c>
      <c r="S4" s="65">
        <f t="shared" si="3"/>
        <v>261</v>
      </c>
      <c r="T4" s="65">
        <f t="shared" si="3"/>
        <v>196.00080000000003</v>
      </c>
      <c r="U4" s="65">
        <f t="shared" si="3"/>
        <v>235.00080000000008</v>
      </c>
      <c r="V4" s="75">
        <f>SUM(Q4:U4)</f>
        <v>1320.0032000000001</v>
      </c>
    </row>
    <row r="5" spans="1:24" x14ac:dyDescent="0.2">
      <c r="A5" s="47" t="s">
        <v>3</v>
      </c>
      <c r="B5" s="66" t="s">
        <v>70</v>
      </c>
      <c r="C5" s="74" t="s">
        <v>5</v>
      </c>
      <c r="D5" s="74" t="s">
        <v>4</v>
      </c>
      <c r="E5" s="80" t="s">
        <v>65</v>
      </c>
      <c r="F5" s="80" t="s">
        <v>66</v>
      </c>
      <c r="G5" s="80" t="s">
        <v>67</v>
      </c>
      <c r="H5" s="80" t="s">
        <v>69</v>
      </c>
      <c r="I5" s="80" t="s">
        <v>68</v>
      </c>
      <c r="J5" s="54" t="s">
        <v>1</v>
      </c>
      <c r="K5" s="80" t="s">
        <v>65</v>
      </c>
      <c r="L5" s="80" t="s">
        <v>66</v>
      </c>
      <c r="M5" s="80" t="s">
        <v>67</v>
      </c>
      <c r="N5" s="80" t="s">
        <v>69</v>
      </c>
      <c r="O5" s="80" t="s">
        <v>68</v>
      </c>
      <c r="P5" s="54" t="s">
        <v>1</v>
      </c>
      <c r="Q5" s="80" t="s">
        <v>65</v>
      </c>
      <c r="R5" s="80" t="s">
        <v>66</v>
      </c>
      <c r="S5" s="80" t="s">
        <v>67</v>
      </c>
      <c r="T5" s="80" t="s">
        <v>69</v>
      </c>
      <c r="U5" s="80" t="s">
        <v>68</v>
      </c>
      <c r="V5" s="54" t="s">
        <v>1</v>
      </c>
    </row>
    <row r="6" spans="1:24" ht="12.95" customHeight="1" x14ac:dyDescent="0.2">
      <c r="A6" s="73" t="s">
        <v>24</v>
      </c>
      <c r="B6" s="67">
        <v>74.900000000000006</v>
      </c>
      <c r="C6" s="68"/>
      <c r="D6" s="68">
        <v>0.4</v>
      </c>
      <c r="E6" s="78">
        <v>10</v>
      </c>
      <c r="F6" s="78">
        <v>10</v>
      </c>
      <c r="G6" s="76">
        <v>5</v>
      </c>
      <c r="H6" s="78">
        <v>10</v>
      </c>
      <c r="I6" s="78">
        <v>20</v>
      </c>
      <c r="J6" s="64">
        <f t="shared" ref="J6:J43" si="4">SUM(E6:I6)</f>
        <v>55</v>
      </c>
      <c r="K6" s="70">
        <f t="shared" ref="K6:O32" si="5">(E6*$B6*0.6607)*(1-$C6)</f>
        <v>494.86429999999996</v>
      </c>
      <c r="L6" s="70">
        <f t="shared" si="5"/>
        <v>494.86429999999996</v>
      </c>
      <c r="M6" s="70">
        <f t="shared" si="5"/>
        <v>247.43214999999998</v>
      </c>
      <c r="N6" s="70">
        <f t="shared" si="5"/>
        <v>494.86429999999996</v>
      </c>
      <c r="O6" s="70">
        <f t="shared" si="5"/>
        <v>989.72859999999991</v>
      </c>
      <c r="P6" s="58">
        <f t="shared" ref="P6:P43" si="6">SUM(K6:O6)</f>
        <v>2721.7536499999997</v>
      </c>
      <c r="Q6" s="71">
        <f t="shared" ref="Q6:U43" si="7">E6*(1+$D6)</f>
        <v>14</v>
      </c>
      <c r="R6" s="71">
        <f t="shared" si="7"/>
        <v>14</v>
      </c>
      <c r="S6" s="71">
        <f t="shared" si="7"/>
        <v>7</v>
      </c>
      <c r="T6" s="71">
        <f t="shared" si="7"/>
        <v>14</v>
      </c>
      <c r="U6" s="71">
        <f t="shared" si="7"/>
        <v>28</v>
      </c>
      <c r="V6" s="72">
        <f t="shared" ref="V6:V43" si="8">SUM(Q6:U6)</f>
        <v>77</v>
      </c>
    </row>
    <row r="7" spans="1:24" ht="12.95" customHeight="1" x14ac:dyDescent="0.2">
      <c r="A7" s="73" t="s">
        <v>25</v>
      </c>
      <c r="B7" s="67">
        <v>18.899999999999999</v>
      </c>
      <c r="C7" s="68"/>
      <c r="D7" s="68">
        <v>0.4</v>
      </c>
      <c r="E7" s="78">
        <v>10</v>
      </c>
      <c r="F7" s="78">
        <v>10</v>
      </c>
      <c r="G7" s="76"/>
      <c r="H7" s="78">
        <v>10</v>
      </c>
      <c r="I7" s="78">
        <v>10</v>
      </c>
      <c r="J7" s="64">
        <f t="shared" si="4"/>
        <v>40</v>
      </c>
      <c r="K7" s="70">
        <f t="shared" si="5"/>
        <v>124.8723</v>
      </c>
      <c r="L7" s="70">
        <f t="shared" si="5"/>
        <v>124.8723</v>
      </c>
      <c r="M7" s="70">
        <f t="shared" si="5"/>
        <v>0</v>
      </c>
      <c r="N7" s="70">
        <f t="shared" si="5"/>
        <v>124.8723</v>
      </c>
      <c r="O7" s="70">
        <f t="shared" si="5"/>
        <v>124.8723</v>
      </c>
      <c r="P7" s="58">
        <f t="shared" si="6"/>
        <v>499.48919999999998</v>
      </c>
      <c r="Q7" s="71">
        <f t="shared" si="7"/>
        <v>14</v>
      </c>
      <c r="R7" s="71">
        <f t="shared" si="7"/>
        <v>14</v>
      </c>
      <c r="S7" s="71">
        <f t="shared" si="7"/>
        <v>0</v>
      </c>
      <c r="T7" s="71">
        <f t="shared" si="7"/>
        <v>14</v>
      </c>
      <c r="U7" s="71">
        <f t="shared" si="7"/>
        <v>14</v>
      </c>
      <c r="V7" s="72">
        <f t="shared" si="8"/>
        <v>56</v>
      </c>
    </row>
    <row r="8" spans="1:24" ht="12.95" customHeight="1" x14ac:dyDescent="0.2">
      <c r="A8" s="73" t="s">
        <v>26</v>
      </c>
      <c r="B8" s="67">
        <v>44.8</v>
      </c>
      <c r="C8" s="68"/>
      <c r="D8" s="68">
        <v>0.4</v>
      </c>
      <c r="E8" s="78">
        <v>10</v>
      </c>
      <c r="F8" s="78">
        <v>20</v>
      </c>
      <c r="G8" s="76"/>
      <c r="H8" s="78">
        <v>5</v>
      </c>
      <c r="I8" s="78">
        <v>10</v>
      </c>
      <c r="J8" s="64">
        <f t="shared" si="4"/>
        <v>45</v>
      </c>
      <c r="K8" s="70">
        <f t="shared" si="5"/>
        <v>295.99359999999996</v>
      </c>
      <c r="L8" s="70">
        <f t="shared" si="5"/>
        <v>591.98719999999992</v>
      </c>
      <c r="M8" s="70">
        <f t="shared" si="5"/>
        <v>0</v>
      </c>
      <c r="N8" s="70">
        <f t="shared" si="5"/>
        <v>147.99679999999998</v>
      </c>
      <c r="O8" s="70">
        <f t="shared" si="5"/>
        <v>295.99359999999996</v>
      </c>
      <c r="P8" s="58">
        <f t="shared" si="6"/>
        <v>1331.9711999999997</v>
      </c>
      <c r="Q8" s="71">
        <f t="shared" si="7"/>
        <v>14</v>
      </c>
      <c r="R8" s="71">
        <f t="shared" si="7"/>
        <v>28</v>
      </c>
      <c r="S8" s="71">
        <f t="shared" si="7"/>
        <v>0</v>
      </c>
      <c r="T8" s="71">
        <f t="shared" si="7"/>
        <v>7</v>
      </c>
      <c r="U8" s="71">
        <f t="shared" si="7"/>
        <v>14</v>
      </c>
      <c r="V8" s="72">
        <f t="shared" si="8"/>
        <v>63</v>
      </c>
    </row>
    <row r="9" spans="1:24" ht="12.95" customHeight="1" x14ac:dyDescent="0.2">
      <c r="A9" s="73" t="s">
        <v>27</v>
      </c>
      <c r="B9" s="67">
        <v>12.6</v>
      </c>
      <c r="C9" s="68"/>
      <c r="D9" s="68">
        <v>0.3</v>
      </c>
      <c r="E9" s="78"/>
      <c r="F9" s="78"/>
      <c r="G9" s="76"/>
      <c r="H9" s="78"/>
      <c r="I9" s="78"/>
      <c r="J9" s="64">
        <f t="shared" si="4"/>
        <v>0</v>
      </c>
      <c r="K9" s="70">
        <f t="shared" si="5"/>
        <v>0</v>
      </c>
      <c r="L9" s="70">
        <f t="shared" si="5"/>
        <v>0</v>
      </c>
      <c r="M9" s="70">
        <f t="shared" si="5"/>
        <v>0</v>
      </c>
      <c r="N9" s="70">
        <f t="shared" si="5"/>
        <v>0</v>
      </c>
      <c r="O9" s="70">
        <f t="shared" si="5"/>
        <v>0</v>
      </c>
      <c r="P9" s="58">
        <f t="shared" si="6"/>
        <v>0</v>
      </c>
      <c r="Q9" s="71">
        <f t="shared" si="7"/>
        <v>0</v>
      </c>
      <c r="R9" s="71">
        <f t="shared" si="7"/>
        <v>0</v>
      </c>
      <c r="S9" s="71">
        <f t="shared" si="7"/>
        <v>0</v>
      </c>
      <c r="T9" s="71">
        <f t="shared" si="7"/>
        <v>0</v>
      </c>
      <c r="U9" s="71">
        <f t="shared" si="7"/>
        <v>0</v>
      </c>
      <c r="V9" s="72">
        <f t="shared" si="8"/>
        <v>0</v>
      </c>
    </row>
    <row r="10" spans="1:24" ht="12.95" customHeight="1" x14ac:dyDescent="0.2">
      <c r="A10" s="73" t="s">
        <v>28</v>
      </c>
      <c r="B10" s="67">
        <v>11.4</v>
      </c>
      <c r="C10" s="68"/>
      <c r="D10" s="68">
        <v>0.3</v>
      </c>
      <c r="E10" s="78"/>
      <c r="F10" s="78"/>
      <c r="G10" s="76"/>
      <c r="H10" s="78"/>
      <c r="I10" s="78"/>
      <c r="J10" s="64">
        <f t="shared" si="4"/>
        <v>0</v>
      </c>
      <c r="K10" s="70">
        <f t="shared" si="5"/>
        <v>0</v>
      </c>
      <c r="L10" s="70">
        <f t="shared" si="5"/>
        <v>0</v>
      </c>
      <c r="M10" s="70">
        <f t="shared" si="5"/>
        <v>0</v>
      </c>
      <c r="N10" s="70">
        <f t="shared" si="5"/>
        <v>0</v>
      </c>
      <c r="O10" s="70">
        <f t="shared" si="5"/>
        <v>0</v>
      </c>
      <c r="P10" s="58">
        <f t="shared" si="6"/>
        <v>0</v>
      </c>
      <c r="Q10" s="71">
        <f t="shared" si="7"/>
        <v>0</v>
      </c>
      <c r="R10" s="71">
        <f t="shared" si="7"/>
        <v>0</v>
      </c>
      <c r="S10" s="71">
        <f t="shared" si="7"/>
        <v>0</v>
      </c>
      <c r="T10" s="71">
        <f t="shared" si="7"/>
        <v>0</v>
      </c>
      <c r="U10" s="71">
        <f t="shared" si="7"/>
        <v>0</v>
      </c>
      <c r="V10" s="72">
        <f t="shared" si="8"/>
        <v>0</v>
      </c>
    </row>
    <row r="11" spans="1:24" ht="12.95" customHeight="1" x14ac:dyDescent="0.2">
      <c r="A11" s="73" t="s">
        <v>71</v>
      </c>
      <c r="B11" s="67">
        <v>24.4</v>
      </c>
      <c r="C11" s="68"/>
      <c r="D11" s="68">
        <v>0.3</v>
      </c>
      <c r="E11" s="78"/>
      <c r="F11" s="78"/>
      <c r="G11" s="76"/>
      <c r="H11" s="78"/>
      <c r="I11" s="78"/>
      <c r="J11" s="64">
        <f t="shared" si="4"/>
        <v>0</v>
      </c>
      <c r="K11" s="70">
        <f t="shared" si="5"/>
        <v>0</v>
      </c>
      <c r="L11" s="70">
        <f t="shared" si="5"/>
        <v>0</v>
      </c>
      <c r="M11" s="70">
        <f t="shared" si="5"/>
        <v>0</v>
      </c>
      <c r="N11" s="70">
        <f t="shared" si="5"/>
        <v>0</v>
      </c>
      <c r="O11" s="70">
        <f t="shared" si="5"/>
        <v>0</v>
      </c>
      <c r="P11" s="58">
        <f t="shared" si="6"/>
        <v>0</v>
      </c>
      <c r="Q11" s="71">
        <f t="shared" si="7"/>
        <v>0</v>
      </c>
      <c r="R11" s="71">
        <f t="shared" si="7"/>
        <v>0</v>
      </c>
      <c r="S11" s="71">
        <f t="shared" si="7"/>
        <v>0</v>
      </c>
      <c r="T11" s="71">
        <f t="shared" si="7"/>
        <v>0</v>
      </c>
      <c r="U11" s="71">
        <f t="shared" si="7"/>
        <v>0</v>
      </c>
      <c r="V11" s="72">
        <f t="shared" si="8"/>
        <v>0</v>
      </c>
    </row>
    <row r="12" spans="1:24" ht="12.95" customHeight="1" x14ac:dyDescent="0.2">
      <c r="A12" s="73" t="s">
        <v>72</v>
      </c>
      <c r="B12" s="67">
        <v>21.5</v>
      </c>
      <c r="C12" s="68"/>
      <c r="D12" s="68">
        <v>0.3</v>
      </c>
      <c r="E12" s="78">
        <v>30</v>
      </c>
      <c r="F12" s="78">
        <v>20</v>
      </c>
      <c r="G12" s="76">
        <v>40</v>
      </c>
      <c r="H12" s="78"/>
      <c r="I12" s="78">
        <v>10</v>
      </c>
      <c r="J12" s="64">
        <f t="shared" si="4"/>
        <v>100</v>
      </c>
      <c r="K12" s="70">
        <f t="shared" si="5"/>
        <v>426.1515</v>
      </c>
      <c r="L12" s="70">
        <f t="shared" si="5"/>
        <v>284.101</v>
      </c>
      <c r="M12" s="70">
        <f t="shared" si="5"/>
        <v>568.202</v>
      </c>
      <c r="N12" s="70">
        <f t="shared" si="5"/>
        <v>0</v>
      </c>
      <c r="O12" s="70">
        <f t="shared" si="5"/>
        <v>142.0505</v>
      </c>
      <c r="P12" s="58">
        <f t="shared" si="6"/>
        <v>1420.5050000000001</v>
      </c>
      <c r="Q12" s="71">
        <f t="shared" si="7"/>
        <v>39</v>
      </c>
      <c r="R12" s="71">
        <f t="shared" si="7"/>
        <v>26</v>
      </c>
      <c r="S12" s="71">
        <f t="shared" si="7"/>
        <v>52</v>
      </c>
      <c r="T12" s="71">
        <f t="shared" si="7"/>
        <v>0</v>
      </c>
      <c r="U12" s="71">
        <f t="shared" si="7"/>
        <v>13</v>
      </c>
      <c r="V12" s="72">
        <f t="shared" si="8"/>
        <v>130</v>
      </c>
    </row>
    <row r="13" spans="1:24" ht="12.95" customHeight="1" x14ac:dyDescent="0.2">
      <c r="A13" s="73" t="s">
        <v>73</v>
      </c>
      <c r="B13" s="67">
        <v>17.7</v>
      </c>
      <c r="C13" s="68"/>
      <c r="D13" s="68">
        <v>0.3</v>
      </c>
      <c r="E13" s="78">
        <v>40</v>
      </c>
      <c r="F13" s="78"/>
      <c r="G13" s="76">
        <v>80</v>
      </c>
      <c r="H13" s="78"/>
      <c r="I13" s="78">
        <v>20</v>
      </c>
      <c r="J13" s="64">
        <f t="shared" si="4"/>
        <v>140</v>
      </c>
      <c r="K13" s="70">
        <f t="shared" si="5"/>
        <v>467.77559999999994</v>
      </c>
      <c r="L13" s="70">
        <f t="shared" si="5"/>
        <v>0</v>
      </c>
      <c r="M13" s="70">
        <f t="shared" si="5"/>
        <v>935.55119999999988</v>
      </c>
      <c r="N13" s="70">
        <f t="shared" si="5"/>
        <v>0</v>
      </c>
      <c r="O13" s="70">
        <f t="shared" si="5"/>
        <v>233.88779999999997</v>
      </c>
      <c r="P13" s="58">
        <f t="shared" si="6"/>
        <v>1637.2145999999998</v>
      </c>
      <c r="Q13" s="71">
        <f t="shared" si="7"/>
        <v>52</v>
      </c>
      <c r="R13" s="71">
        <f t="shared" si="7"/>
        <v>0</v>
      </c>
      <c r="S13" s="71">
        <f t="shared" si="7"/>
        <v>104</v>
      </c>
      <c r="T13" s="71">
        <f t="shared" si="7"/>
        <v>0</v>
      </c>
      <c r="U13" s="71">
        <f t="shared" si="7"/>
        <v>26</v>
      </c>
      <c r="V13" s="72">
        <f t="shared" si="8"/>
        <v>182</v>
      </c>
    </row>
    <row r="14" spans="1:24" ht="12.75" customHeight="1" x14ac:dyDescent="0.2">
      <c r="A14" s="73" t="s">
        <v>29</v>
      </c>
      <c r="B14" s="67">
        <v>46</v>
      </c>
      <c r="C14" s="68"/>
      <c r="D14" s="68">
        <v>0.4</v>
      </c>
      <c r="E14" s="78"/>
      <c r="F14" s="78"/>
      <c r="G14" s="76"/>
      <c r="H14" s="78">
        <v>20</v>
      </c>
      <c r="I14" s="78"/>
      <c r="J14" s="64">
        <f t="shared" si="4"/>
        <v>20</v>
      </c>
      <c r="K14" s="70">
        <f t="shared" si="5"/>
        <v>0</v>
      </c>
      <c r="L14" s="70">
        <f t="shared" si="5"/>
        <v>0</v>
      </c>
      <c r="M14" s="70">
        <f t="shared" si="5"/>
        <v>0</v>
      </c>
      <c r="N14" s="70">
        <f t="shared" si="5"/>
        <v>607.84399999999994</v>
      </c>
      <c r="O14" s="70">
        <f t="shared" si="5"/>
        <v>0</v>
      </c>
      <c r="P14" s="58">
        <f t="shared" si="6"/>
        <v>607.84399999999994</v>
      </c>
      <c r="Q14" s="71">
        <f t="shared" si="7"/>
        <v>0</v>
      </c>
      <c r="R14" s="71">
        <f t="shared" si="7"/>
        <v>0</v>
      </c>
      <c r="S14" s="71">
        <f t="shared" si="7"/>
        <v>0</v>
      </c>
      <c r="T14" s="71">
        <f t="shared" si="7"/>
        <v>28</v>
      </c>
      <c r="U14" s="71">
        <f t="shared" si="7"/>
        <v>0</v>
      </c>
      <c r="V14" s="72">
        <f t="shared" si="8"/>
        <v>28</v>
      </c>
    </row>
    <row r="15" spans="1:24" ht="12.75" customHeight="1" x14ac:dyDescent="0.2">
      <c r="A15" s="73" t="s">
        <v>30</v>
      </c>
      <c r="B15" s="67">
        <v>49</v>
      </c>
      <c r="C15" s="68"/>
      <c r="D15" s="68">
        <v>0.4</v>
      </c>
      <c r="E15" s="78"/>
      <c r="F15" s="78"/>
      <c r="G15" s="76"/>
      <c r="H15" s="78"/>
      <c r="I15" s="78"/>
      <c r="J15" s="64">
        <f t="shared" si="4"/>
        <v>0</v>
      </c>
      <c r="K15" s="70">
        <f t="shared" si="5"/>
        <v>0</v>
      </c>
      <c r="L15" s="70">
        <f t="shared" si="5"/>
        <v>0</v>
      </c>
      <c r="M15" s="70">
        <f t="shared" si="5"/>
        <v>0</v>
      </c>
      <c r="N15" s="70">
        <f t="shared" si="5"/>
        <v>0</v>
      </c>
      <c r="O15" s="70">
        <f t="shared" si="5"/>
        <v>0</v>
      </c>
      <c r="P15" s="58">
        <f t="shared" si="6"/>
        <v>0</v>
      </c>
      <c r="Q15" s="71">
        <f t="shared" si="7"/>
        <v>0</v>
      </c>
      <c r="R15" s="71">
        <f t="shared" si="7"/>
        <v>0</v>
      </c>
      <c r="S15" s="71">
        <f t="shared" si="7"/>
        <v>0</v>
      </c>
      <c r="T15" s="71">
        <f t="shared" si="7"/>
        <v>0</v>
      </c>
      <c r="U15" s="71">
        <f t="shared" si="7"/>
        <v>0</v>
      </c>
      <c r="V15" s="72">
        <f t="shared" si="8"/>
        <v>0</v>
      </c>
    </row>
    <row r="16" spans="1:24" ht="12.75" customHeight="1" x14ac:dyDescent="0.2">
      <c r="A16" s="73" t="s">
        <v>31</v>
      </c>
      <c r="B16" s="67">
        <v>79.5</v>
      </c>
      <c r="C16" s="68"/>
      <c r="D16" s="68">
        <v>0.4</v>
      </c>
      <c r="E16" s="78">
        <v>20</v>
      </c>
      <c r="F16" s="78">
        <v>5</v>
      </c>
      <c r="G16" s="76">
        <v>10</v>
      </c>
      <c r="H16" s="78">
        <v>5</v>
      </c>
      <c r="I16" s="78"/>
      <c r="J16" s="64">
        <f t="shared" si="4"/>
        <v>40</v>
      </c>
      <c r="K16" s="70">
        <f t="shared" si="5"/>
        <v>1050.5129999999999</v>
      </c>
      <c r="L16" s="70">
        <f t="shared" si="5"/>
        <v>262.62824999999998</v>
      </c>
      <c r="M16" s="70">
        <f t="shared" si="5"/>
        <v>525.25649999999996</v>
      </c>
      <c r="N16" s="70">
        <f t="shared" si="5"/>
        <v>262.62824999999998</v>
      </c>
      <c r="O16" s="70">
        <f t="shared" si="5"/>
        <v>0</v>
      </c>
      <c r="P16" s="58">
        <f t="shared" si="6"/>
        <v>2101.0259999999998</v>
      </c>
      <c r="Q16" s="71">
        <f t="shared" si="7"/>
        <v>28</v>
      </c>
      <c r="R16" s="71">
        <f t="shared" si="7"/>
        <v>7</v>
      </c>
      <c r="S16" s="71">
        <f t="shared" si="7"/>
        <v>14</v>
      </c>
      <c r="T16" s="71">
        <f t="shared" si="7"/>
        <v>7</v>
      </c>
      <c r="U16" s="71">
        <f t="shared" si="7"/>
        <v>0</v>
      </c>
      <c r="V16" s="72">
        <f t="shared" si="8"/>
        <v>56</v>
      </c>
    </row>
    <row r="17" spans="1:22" ht="12.75" customHeight="1" x14ac:dyDescent="0.2">
      <c r="A17" s="73" t="s">
        <v>32</v>
      </c>
      <c r="B17" s="67">
        <v>40</v>
      </c>
      <c r="C17" s="68"/>
      <c r="D17" s="68">
        <v>0.4</v>
      </c>
      <c r="E17" s="78">
        <v>25</v>
      </c>
      <c r="F17" s="78">
        <v>20</v>
      </c>
      <c r="G17" s="76"/>
      <c r="H17" s="78"/>
      <c r="I17" s="78">
        <v>10</v>
      </c>
      <c r="J17" s="64">
        <f t="shared" si="4"/>
        <v>55</v>
      </c>
      <c r="K17" s="70">
        <f t="shared" si="5"/>
        <v>660.69999999999993</v>
      </c>
      <c r="L17" s="70">
        <f t="shared" si="5"/>
        <v>528.55999999999995</v>
      </c>
      <c r="M17" s="70">
        <f t="shared" si="5"/>
        <v>0</v>
      </c>
      <c r="N17" s="70">
        <f t="shared" si="5"/>
        <v>0</v>
      </c>
      <c r="O17" s="70">
        <f t="shared" si="5"/>
        <v>264.27999999999997</v>
      </c>
      <c r="P17" s="58">
        <f t="shared" si="6"/>
        <v>1453.5399999999997</v>
      </c>
      <c r="Q17" s="71">
        <f t="shared" si="7"/>
        <v>35</v>
      </c>
      <c r="R17" s="71">
        <f t="shared" si="7"/>
        <v>28</v>
      </c>
      <c r="S17" s="71">
        <f t="shared" si="7"/>
        <v>0</v>
      </c>
      <c r="T17" s="71">
        <f t="shared" si="7"/>
        <v>0</v>
      </c>
      <c r="U17" s="71">
        <f t="shared" si="7"/>
        <v>14</v>
      </c>
      <c r="V17" s="72">
        <f t="shared" si="8"/>
        <v>77</v>
      </c>
    </row>
    <row r="18" spans="1:22" ht="12.75" customHeight="1" x14ac:dyDescent="0.2">
      <c r="A18" s="73" t="s">
        <v>33</v>
      </c>
      <c r="B18" s="67">
        <v>23</v>
      </c>
      <c r="C18" s="68"/>
      <c r="D18" s="68">
        <v>0.4</v>
      </c>
      <c r="E18" s="78"/>
      <c r="F18" s="78"/>
      <c r="G18" s="76"/>
      <c r="H18" s="78"/>
      <c r="I18" s="78"/>
      <c r="J18" s="64">
        <f t="shared" si="4"/>
        <v>0</v>
      </c>
      <c r="K18" s="70">
        <f t="shared" si="5"/>
        <v>0</v>
      </c>
      <c r="L18" s="70">
        <f t="shared" si="5"/>
        <v>0</v>
      </c>
      <c r="M18" s="70">
        <f t="shared" si="5"/>
        <v>0</v>
      </c>
      <c r="N18" s="70">
        <f t="shared" si="5"/>
        <v>0</v>
      </c>
      <c r="O18" s="70">
        <f t="shared" si="5"/>
        <v>0</v>
      </c>
      <c r="P18" s="58">
        <f t="shared" si="6"/>
        <v>0</v>
      </c>
      <c r="Q18" s="71">
        <f t="shared" si="7"/>
        <v>0</v>
      </c>
      <c r="R18" s="71">
        <f t="shared" si="7"/>
        <v>0</v>
      </c>
      <c r="S18" s="71">
        <f t="shared" si="7"/>
        <v>0</v>
      </c>
      <c r="T18" s="71">
        <f t="shared" si="7"/>
        <v>0</v>
      </c>
      <c r="U18" s="71">
        <f t="shared" si="7"/>
        <v>0</v>
      </c>
      <c r="V18" s="72">
        <f t="shared" si="8"/>
        <v>0</v>
      </c>
    </row>
    <row r="19" spans="1:22" ht="12.75" customHeight="1" x14ac:dyDescent="0.2">
      <c r="A19" s="73" t="s">
        <v>34</v>
      </c>
      <c r="B19" s="67">
        <v>54.7</v>
      </c>
      <c r="C19" s="68"/>
      <c r="D19" s="68">
        <v>0.4</v>
      </c>
      <c r="E19" s="78">
        <v>15</v>
      </c>
      <c r="F19" s="78">
        <v>20</v>
      </c>
      <c r="G19" s="76">
        <v>5</v>
      </c>
      <c r="H19" s="78"/>
      <c r="I19" s="78"/>
      <c r="J19" s="64">
        <f t="shared" si="4"/>
        <v>40</v>
      </c>
      <c r="K19" s="70">
        <f t="shared" si="5"/>
        <v>542.10434999999995</v>
      </c>
      <c r="L19" s="70">
        <f t="shared" si="5"/>
        <v>722.80579999999998</v>
      </c>
      <c r="M19" s="70">
        <f t="shared" si="5"/>
        <v>180.70144999999999</v>
      </c>
      <c r="N19" s="70">
        <f t="shared" si="5"/>
        <v>0</v>
      </c>
      <c r="O19" s="70">
        <f t="shared" si="5"/>
        <v>0</v>
      </c>
      <c r="P19" s="58">
        <f t="shared" si="6"/>
        <v>1445.6116</v>
      </c>
      <c r="Q19" s="71">
        <f t="shared" si="7"/>
        <v>21</v>
      </c>
      <c r="R19" s="71">
        <f t="shared" si="7"/>
        <v>28</v>
      </c>
      <c r="S19" s="71">
        <f t="shared" si="7"/>
        <v>7</v>
      </c>
      <c r="T19" s="71">
        <f t="shared" si="7"/>
        <v>0</v>
      </c>
      <c r="U19" s="71">
        <f t="shared" si="7"/>
        <v>0</v>
      </c>
      <c r="V19" s="72">
        <f t="shared" si="8"/>
        <v>56</v>
      </c>
    </row>
    <row r="20" spans="1:22" ht="12.75" customHeight="1" x14ac:dyDescent="0.2">
      <c r="A20" s="73" t="s">
        <v>35</v>
      </c>
      <c r="B20" s="67">
        <v>26.5</v>
      </c>
      <c r="C20" s="68"/>
      <c r="D20" s="68">
        <v>0.4</v>
      </c>
      <c r="E20" s="78"/>
      <c r="F20" s="78"/>
      <c r="G20" s="76"/>
      <c r="H20" s="78"/>
      <c r="I20" s="78"/>
      <c r="J20" s="64">
        <f t="shared" si="4"/>
        <v>0</v>
      </c>
      <c r="K20" s="70">
        <f t="shared" si="5"/>
        <v>0</v>
      </c>
      <c r="L20" s="70">
        <f t="shared" si="5"/>
        <v>0</v>
      </c>
      <c r="M20" s="70">
        <f t="shared" si="5"/>
        <v>0</v>
      </c>
      <c r="N20" s="70">
        <f t="shared" si="5"/>
        <v>0</v>
      </c>
      <c r="O20" s="70">
        <f t="shared" si="5"/>
        <v>0</v>
      </c>
      <c r="P20" s="58">
        <f t="shared" si="6"/>
        <v>0</v>
      </c>
      <c r="Q20" s="71">
        <f t="shared" si="7"/>
        <v>0</v>
      </c>
      <c r="R20" s="71">
        <f t="shared" si="7"/>
        <v>0</v>
      </c>
      <c r="S20" s="71">
        <f t="shared" si="7"/>
        <v>0</v>
      </c>
      <c r="T20" s="71">
        <f t="shared" si="7"/>
        <v>0</v>
      </c>
      <c r="U20" s="71">
        <f t="shared" si="7"/>
        <v>0</v>
      </c>
      <c r="V20" s="72">
        <f t="shared" si="8"/>
        <v>0</v>
      </c>
    </row>
    <row r="21" spans="1:22" ht="12.75" customHeight="1" x14ac:dyDescent="0.2">
      <c r="A21" s="73" t="s">
        <v>36</v>
      </c>
      <c r="B21" s="67">
        <v>16.399999999999999</v>
      </c>
      <c r="C21" s="68"/>
      <c r="D21" s="68">
        <v>0.4</v>
      </c>
      <c r="E21" s="78"/>
      <c r="F21" s="78"/>
      <c r="G21" s="76"/>
      <c r="H21" s="78"/>
      <c r="I21" s="78"/>
      <c r="J21" s="64">
        <f t="shared" si="4"/>
        <v>0</v>
      </c>
      <c r="K21" s="70">
        <f t="shared" si="5"/>
        <v>0</v>
      </c>
      <c r="L21" s="70">
        <f t="shared" si="5"/>
        <v>0</v>
      </c>
      <c r="M21" s="70">
        <f t="shared" si="5"/>
        <v>0</v>
      </c>
      <c r="N21" s="70">
        <f t="shared" si="5"/>
        <v>0</v>
      </c>
      <c r="O21" s="70">
        <f t="shared" si="5"/>
        <v>0</v>
      </c>
      <c r="P21" s="58">
        <f t="shared" si="6"/>
        <v>0</v>
      </c>
      <c r="Q21" s="71">
        <f t="shared" si="7"/>
        <v>0</v>
      </c>
      <c r="R21" s="71">
        <f t="shared" si="7"/>
        <v>0</v>
      </c>
      <c r="S21" s="71">
        <f t="shared" si="7"/>
        <v>0</v>
      </c>
      <c r="T21" s="71">
        <f t="shared" si="7"/>
        <v>0</v>
      </c>
      <c r="U21" s="71">
        <f t="shared" si="7"/>
        <v>0</v>
      </c>
      <c r="V21" s="72">
        <f t="shared" si="8"/>
        <v>0</v>
      </c>
    </row>
    <row r="22" spans="1:22" ht="12.75" customHeight="1" x14ac:dyDescent="0.2">
      <c r="A22" s="73" t="s">
        <v>37</v>
      </c>
      <c r="B22" s="67">
        <v>30.6</v>
      </c>
      <c r="C22" s="68"/>
      <c r="D22" s="68">
        <v>0.4</v>
      </c>
      <c r="E22" s="78">
        <v>10</v>
      </c>
      <c r="F22" s="78">
        <v>10</v>
      </c>
      <c r="G22" s="76"/>
      <c r="H22" s="78">
        <v>10</v>
      </c>
      <c r="I22" s="78"/>
      <c r="J22" s="64">
        <f t="shared" si="4"/>
        <v>30</v>
      </c>
      <c r="K22" s="70">
        <f t="shared" si="5"/>
        <v>202.17419999999998</v>
      </c>
      <c r="L22" s="70">
        <f t="shared" si="5"/>
        <v>202.17419999999998</v>
      </c>
      <c r="M22" s="70">
        <f t="shared" si="5"/>
        <v>0</v>
      </c>
      <c r="N22" s="70">
        <f t="shared" si="5"/>
        <v>202.17419999999998</v>
      </c>
      <c r="O22" s="70">
        <f t="shared" si="5"/>
        <v>0</v>
      </c>
      <c r="P22" s="58">
        <f t="shared" si="6"/>
        <v>606.52260000000001</v>
      </c>
      <c r="Q22" s="71">
        <f t="shared" si="7"/>
        <v>14</v>
      </c>
      <c r="R22" s="71">
        <f t="shared" si="7"/>
        <v>14</v>
      </c>
      <c r="S22" s="71">
        <f t="shared" si="7"/>
        <v>0</v>
      </c>
      <c r="T22" s="71">
        <f t="shared" si="7"/>
        <v>14</v>
      </c>
      <c r="U22" s="71">
        <f t="shared" si="7"/>
        <v>0</v>
      </c>
      <c r="V22" s="72">
        <f t="shared" si="8"/>
        <v>42</v>
      </c>
    </row>
    <row r="23" spans="1:22" ht="12.75" customHeight="1" x14ac:dyDescent="0.2">
      <c r="A23" s="73" t="s">
        <v>38</v>
      </c>
      <c r="B23" s="67">
        <v>38</v>
      </c>
      <c r="C23" s="68"/>
      <c r="D23" s="68">
        <v>0.4</v>
      </c>
      <c r="E23" s="78">
        <v>10</v>
      </c>
      <c r="F23" s="78"/>
      <c r="G23" s="76">
        <v>5</v>
      </c>
      <c r="H23" s="78">
        <v>5</v>
      </c>
      <c r="I23" s="78"/>
      <c r="J23" s="64">
        <f t="shared" si="4"/>
        <v>20</v>
      </c>
      <c r="K23" s="70">
        <f t="shared" si="5"/>
        <v>251.06599999999997</v>
      </c>
      <c r="L23" s="70">
        <f t="shared" si="5"/>
        <v>0</v>
      </c>
      <c r="M23" s="70">
        <f t="shared" si="5"/>
        <v>125.53299999999999</v>
      </c>
      <c r="N23" s="70">
        <f t="shared" si="5"/>
        <v>125.53299999999999</v>
      </c>
      <c r="O23" s="70">
        <f t="shared" si="5"/>
        <v>0</v>
      </c>
      <c r="P23" s="58">
        <f t="shared" si="6"/>
        <v>502.13199999999995</v>
      </c>
      <c r="Q23" s="71">
        <f t="shared" si="7"/>
        <v>14</v>
      </c>
      <c r="R23" s="71">
        <f t="shared" si="7"/>
        <v>0</v>
      </c>
      <c r="S23" s="71">
        <f t="shared" si="7"/>
        <v>7</v>
      </c>
      <c r="T23" s="71">
        <f t="shared" si="7"/>
        <v>7</v>
      </c>
      <c r="U23" s="71">
        <f t="shared" si="7"/>
        <v>0</v>
      </c>
      <c r="V23" s="72">
        <f t="shared" si="8"/>
        <v>28</v>
      </c>
    </row>
    <row r="24" spans="1:22" ht="12.75" customHeight="1" x14ac:dyDescent="0.2">
      <c r="A24" s="73" t="s">
        <v>39</v>
      </c>
      <c r="B24" s="67">
        <v>63</v>
      </c>
      <c r="C24" s="68"/>
      <c r="D24" s="68">
        <v>0.4</v>
      </c>
      <c r="E24" s="78">
        <v>10</v>
      </c>
      <c r="F24" s="78"/>
      <c r="G24" s="76">
        <v>5</v>
      </c>
      <c r="H24" s="78">
        <v>10</v>
      </c>
      <c r="I24" s="78"/>
      <c r="J24" s="64">
        <f t="shared" si="4"/>
        <v>25</v>
      </c>
      <c r="K24" s="70">
        <f t="shared" si="5"/>
        <v>416.24099999999999</v>
      </c>
      <c r="L24" s="70">
        <f t="shared" si="5"/>
        <v>0</v>
      </c>
      <c r="M24" s="70">
        <f t="shared" si="5"/>
        <v>208.12049999999999</v>
      </c>
      <c r="N24" s="70">
        <f t="shared" si="5"/>
        <v>416.24099999999999</v>
      </c>
      <c r="O24" s="70">
        <f t="shared" si="5"/>
        <v>0</v>
      </c>
      <c r="P24" s="58">
        <f t="shared" si="6"/>
        <v>1040.6025</v>
      </c>
      <c r="Q24" s="71">
        <f t="shared" si="7"/>
        <v>14</v>
      </c>
      <c r="R24" s="71">
        <f t="shared" si="7"/>
        <v>0</v>
      </c>
      <c r="S24" s="71">
        <f t="shared" si="7"/>
        <v>7</v>
      </c>
      <c r="T24" s="71">
        <f t="shared" si="7"/>
        <v>14</v>
      </c>
      <c r="U24" s="71">
        <f t="shared" si="7"/>
        <v>0</v>
      </c>
      <c r="V24" s="72">
        <f t="shared" si="8"/>
        <v>35</v>
      </c>
    </row>
    <row r="25" spans="1:22" ht="12.75" customHeight="1" x14ac:dyDescent="0.2">
      <c r="A25" s="73" t="s">
        <v>40</v>
      </c>
      <c r="B25" s="67">
        <v>93</v>
      </c>
      <c r="C25" s="68"/>
      <c r="D25" s="68">
        <v>0.4</v>
      </c>
      <c r="E25" s="78">
        <v>10</v>
      </c>
      <c r="F25" s="78"/>
      <c r="G25" s="76">
        <v>5</v>
      </c>
      <c r="H25" s="78">
        <v>10</v>
      </c>
      <c r="I25" s="78"/>
      <c r="J25" s="64">
        <f t="shared" si="4"/>
        <v>25</v>
      </c>
      <c r="K25" s="70">
        <f t="shared" si="5"/>
        <v>614.45099999999991</v>
      </c>
      <c r="L25" s="70">
        <f t="shared" si="5"/>
        <v>0</v>
      </c>
      <c r="M25" s="70">
        <f t="shared" si="5"/>
        <v>307.22549999999995</v>
      </c>
      <c r="N25" s="70">
        <f t="shared" si="5"/>
        <v>614.45099999999991</v>
      </c>
      <c r="O25" s="70">
        <f t="shared" si="5"/>
        <v>0</v>
      </c>
      <c r="P25" s="58">
        <f t="shared" si="6"/>
        <v>1536.1274999999996</v>
      </c>
      <c r="Q25" s="71">
        <f t="shared" si="7"/>
        <v>14</v>
      </c>
      <c r="R25" s="71">
        <f t="shared" si="7"/>
        <v>0</v>
      </c>
      <c r="S25" s="71">
        <f t="shared" si="7"/>
        <v>7</v>
      </c>
      <c r="T25" s="71">
        <f t="shared" si="7"/>
        <v>14</v>
      </c>
      <c r="U25" s="71">
        <f t="shared" si="7"/>
        <v>0</v>
      </c>
      <c r="V25" s="72">
        <f t="shared" si="8"/>
        <v>35</v>
      </c>
    </row>
    <row r="26" spans="1:22" ht="12.75" customHeight="1" x14ac:dyDescent="0.2">
      <c r="A26" s="73" t="s">
        <v>41</v>
      </c>
      <c r="B26" s="67">
        <v>124</v>
      </c>
      <c r="C26" s="68"/>
      <c r="D26" s="68">
        <v>0.4</v>
      </c>
      <c r="E26" s="78"/>
      <c r="F26" s="78"/>
      <c r="G26" s="76"/>
      <c r="H26" s="78">
        <v>10</v>
      </c>
      <c r="I26" s="78"/>
      <c r="J26" s="64">
        <f t="shared" si="4"/>
        <v>10</v>
      </c>
      <c r="K26" s="70">
        <f t="shared" si="5"/>
        <v>0</v>
      </c>
      <c r="L26" s="70">
        <f t="shared" si="5"/>
        <v>0</v>
      </c>
      <c r="M26" s="70">
        <f t="shared" si="5"/>
        <v>0</v>
      </c>
      <c r="N26" s="70">
        <f t="shared" si="5"/>
        <v>819.26799999999992</v>
      </c>
      <c r="O26" s="70">
        <f t="shared" si="5"/>
        <v>0</v>
      </c>
      <c r="P26" s="58">
        <f t="shared" si="6"/>
        <v>819.26799999999992</v>
      </c>
      <c r="Q26" s="71">
        <f t="shared" si="7"/>
        <v>0</v>
      </c>
      <c r="R26" s="71">
        <f t="shared" si="7"/>
        <v>0</v>
      </c>
      <c r="S26" s="71">
        <f t="shared" si="7"/>
        <v>0</v>
      </c>
      <c r="T26" s="71">
        <f t="shared" si="7"/>
        <v>14</v>
      </c>
      <c r="U26" s="71">
        <f t="shared" si="7"/>
        <v>0</v>
      </c>
      <c r="V26" s="72">
        <f t="shared" si="8"/>
        <v>14</v>
      </c>
    </row>
    <row r="27" spans="1:22" ht="12.75" customHeight="1" x14ac:dyDescent="0.2">
      <c r="A27" s="73" t="s">
        <v>42</v>
      </c>
      <c r="B27" s="67">
        <v>58.9</v>
      </c>
      <c r="C27" s="68"/>
      <c r="D27" s="68">
        <v>0.4</v>
      </c>
      <c r="E27" s="78"/>
      <c r="F27" s="78"/>
      <c r="G27" s="76">
        <v>5</v>
      </c>
      <c r="H27" s="78"/>
      <c r="I27" s="78"/>
      <c r="J27" s="64">
        <f t="shared" si="4"/>
        <v>5</v>
      </c>
      <c r="K27" s="70">
        <f t="shared" si="5"/>
        <v>0</v>
      </c>
      <c r="L27" s="70">
        <f t="shared" si="5"/>
        <v>0</v>
      </c>
      <c r="M27" s="70">
        <f t="shared" si="5"/>
        <v>194.57614999999998</v>
      </c>
      <c r="N27" s="70">
        <f t="shared" si="5"/>
        <v>0</v>
      </c>
      <c r="O27" s="70">
        <f t="shared" si="5"/>
        <v>0</v>
      </c>
      <c r="P27" s="58">
        <f t="shared" si="6"/>
        <v>194.57614999999998</v>
      </c>
      <c r="Q27" s="71">
        <f t="shared" si="7"/>
        <v>0</v>
      </c>
      <c r="R27" s="71">
        <f t="shared" si="7"/>
        <v>0</v>
      </c>
      <c r="S27" s="71">
        <f t="shared" si="7"/>
        <v>7</v>
      </c>
      <c r="T27" s="71">
        <f t="shared" si="7"/>
        <v>0</v>
      </c>
      <c r="U27" s="71">
        <f t="shared" si="7"/>
        <v>0</v>
      </c>
      <c r="V27" s="72">
        <f t="shared" si="8"/>
        <v>7</v>
      </c>
    </row>
    <row r="28" spans="1:22" ht="12.75" customHeight="1" x14ac:dyDescent="0.2">
      <c r="A28" s="73" t="s">
        <v>43</v>
      </c>
      <c r="B28" s="67">
        <v>77.900000000000006</v>
      </c>
      <c r="C28" s="68"/>
      <c r="D28" s="68">
        <v>0.4</v>
      </c>
      <c r="E28" s="78"/>
      <c r="F28" s="78"/>
      <c r="G28" s="76"/>
      <c r="H28" s="78"/>
      <c r="I28" s="78"/>
      <c r="J28" s="64">
        <f t="shared" si="4"/>
        <v>0</v>
      </c>
      <c r="K28" s="70">
        <f t="shared" si="5"/>
        <v>0</v>
      </c>
      <c r="L28" s="70">
        <f t="shared" si="5"/>
        <v>0</v>
      </c>
      <c r="M28" s="70">
        <f t="shared" si="5"/>
        <v>0</v>
      </c>
      <c r="N28" s="70">
        <f t="shared" si="5"/>
        <v>0</v>
      </c>
      <c r="O28" s="70">
        <f t="shared" si="5"/>
        <v>0</v>
      </c>
      <c r="P28" s="58">
        <f t="shared" si="6"/>
        <v>0</v>
      </c>
      <c r="Q28" s="71">
        <f t="shared" si="7"/>
        <v>0</v>
      </c>
      <c r="R28" s="71">
        <f t="shared" si="7"/>
        <v>0</v>
      </c>
      <c r="S28" s="71">
        <f t="shared" si="7"/>
        <v>0</v>
      </c>
      <c r="T28" s="71">
        <f t="shared" si="7"/>
        <v>0</v>
      </c>
      <c r="U28" s="71">
        <f t="shared" si="7"/>
        <v>0</v>
      </c>
      <c r="V28" s="72">
        <f t="shared" si="8"/>
        <v>0</v>
      </c>
    </row>
    <row r="29" spans="1:22" ht="12.75" customHeight="1" x14ac:dyDescent="0.2">
      <c r="A29" s="73" t="s">
        <v>44</v>
      </c>
      <c r="B29" s="67">
        <v>18.5</v>
      </c>
      <c r="C29" s="68"/>
      <c r="D29" s="68">
        <v>0.4</v>
      </c>
      <c r="E29" s="78">
        <v>10</v>
      </c>
      <c r="F29" s="78"/>
      <c r="G29" s="76">
        <v>10</v>
      </c>
      <c r="H29" s="78"/>
      <c r="I29" s="78"/>
      <c r="J29" s="64">
        <f t="shared" si="4"/>
        <v>20</v>
      </c>
      <c r="K29" s="70">
        <f t="shared" si="5"/>
        <v>122.22949999999999</v>
      </c>
      <c r="L29" s="70">
        <f t="shared" si="5"/>
        <v>0</v>
      </c>
      <c r="M29" s="70">
        <f t="shared" si="5"/>
        <v>122.22949999999999</v>
      </c>
      <c r="N29" s="70">
        <f t="shared" si="5"/>
        <v>0</v>
      </c>
      <c r="O29" s="70">
        <f t="shared" si="5"/>
        <v>0</v>
      </c>
      <c r="P29" s="58">
        <f t="shared" si="6"/>
        <v>244.45899999999997</v>
      </c>
      <c r="Q29" s="71">
        <f t="shared" si="7"/>
        <v>14</v>
      </c>
      <c r="R29" s="71">
        <f t="shared" si="7"/>
        <v>0</v>
      </c>
      <c r="S29" s="71">
        <f t="shared" si="7"/>
        <v>14</v>
      </c>
      <c r="T29" s="71">
        <f t="shared" si="7"/>
        <v>0</v>
      </c>
      <c r="U29" s="71">
        <f t="shared" si="7"/>
        <v>0</v>
      </c>
      <c r="V29" s="72">
        <f t="shared" si="8"/>
        <v>28</v>
      </c>
    </row>
    <row r="30" spans="1:22" ht="12.75" customHeight="1" x14ac:dyDescent="0.2">
      <c r="A30" s="73" t="s">
        <v>45</v>
      </c>
      <c r="B30" s="67">
        <v>23.6</v>
      </c>
      <c r="C30" s="68"/>
      <c r="D30" s="68">
        <v>0.4</v>
      </c>
      <c r="E30" s="78">
        <v>20</v>
      </c>
      <c r="F30" s="78">
        <v>20</v>
      </c>
      <c r="G30" s="76"/>
      <c r="H30" s="78"/>
      <c r="I30" s="78"/>
      <c r="J30" s="64">
        <f t="shared" si="4"/>
        <v>40</v>
      </c>
      <c r="K30" s="70">
        <f t="shared" si="5"/>
        <v>311.85039999999998</v>
      </c>
      <c r="L30" s="70">
        <f t="shared" si="5"/>
        <v>311.85039999999998</v>
      </c>
      <c r="M30" s="70">
        <f t="shared" si="5"/>
        <v>0</v>
      </c>
      <c r="N30" s="70">
        <f t="shared" si="5"/>
        <v>0</v>
      </c>
      <c r="O30" s="70">
        <f t="shared" si="5"/>
        <v>0</v>
      </c>
      <c r="P30" s="58">
        <f t="shared" si="6"/>
        <v>623.70079999999996</v>
      </c>
      <c r="Q30" s="71">
        <f t="shared" si="7"/>
        <v>28</v>
      </c>
      <c r="R30" s="71">
        <f t="shared" si="7"/>
        <v>28</v>
      </c>
      <c r="S30" s="71">
        <f t="shared" si="7"/>
        <v>0</v>
      </c>
      <c r="T30" s="71">
        <f t="shared" si="7"/>
        <v>0</v>
      </c>
      <c r="U30" s="71">
        <f t="shared" si="7"/>
        <v>0</v>
      </c>
      <c r="V30" s="72">
        <f t="shared" si="8"/>
        <v>56</v>
      </c>
    </row>
    <row r="31" spans="1:22" ht="12.75" customHeight="1" x14ac:dyDescent="0.2">
      <c r="A31" s="73" t="s">
        <v>46</v>
      </c>
      <c r="B31" s="67">
        <v>26.4</v>
      </c>
      <c r="C31" s="68"/>
      <c r="D31" s="68">
        <v>0.4</v>
      </c>
      <c r="E31" s="78">
        <v>20</v>
      </c>
      <c r="F31" s="78">
        <v>20</v>
      </c>
      <c r="G31" s="76">
        <v>20</v>
      </c>
      <c r="H31" s="78">
        <v>20</v>
      </c>
      <c r="I31" s="78">
        <v>40</v>
      </c>
      <c r="J31" s="64">
        <f t="shared" si="4"/>
        <v>120</v>
      </c>
      <c r="K31" s="70">
        <f t="shared" si="5"/>
        <v>348.84959999999995</v>
      </c>
      <c r="L31" s="70">
        <f t="shared" si="5"/>
        <v>348.84959999999995</v>
      </c>
      <c r="M31" s="70">
        <f t="shared" si="5"/>
        <v>348.84959999999995</v>
      </c>
      <c r="N31" s="70">
        <f t="shared" si="5"/>
        <v>348.84959999999995</v>
      </c>
      <c r="O31" s="70">
        <f t="shared" si="5"/>
        <v>697.69919999999991</v>
      </c>
      <c r="P31" s="58">
        <f t="shared" si="6"/>
        <v>2093.0975999999996</v>
      </c>
      <c r="Q31" s="71">
        <f t="shared" si="7"/>
        <v>28</v>
      </c>
      <c r="R31" s="71">
        <f t="shared" si="7"/>
        <v>28</v>
      </c>
      <c r="S31" s="71">
        <f t="shared" si="7"/>
        <v>28</v>
      </c>
      <c r="T31" s="71">
        <f t="shared" si="7"/>
        <v>28</v>
      </c>
      <c r="U31" s="71">
        <f t="shared" si="7"/>
        <v>56</v>
      </c>
      <c r="V31" s="72">
        <f t="shared" si="8"/>
        <v>168</v>
      </c>
    </row>
    <row r="32" spans="1:22" ht="12.75" customHeight="1" x14ac:dyDescent="0.2">
      <c r="A32" s="73" t="s">
        <v>47</v>
      </c>
      <c r="B32" s="67">
        <v>48.7</v>
      </c>
      <c r="C32" s="68"/>
      <c r="D32" s="68">
        <v>0.4</v>
      </c>
      <c r="E32" s="78">
        <v>10</v>
      </c>
      <c r="F32" s="78"/>
      <c r="G32" s="76">
        <v>5</v>
      </c>
      <c r="H32" s="78">
        <v>5</v>
      </c>
      <c r="I32" s="78">
        <v>30</v>
      </c>
      <c r="J32" s="64">
        <f t="shared" si="4"/>
        <v>50</v>
      </c>
      <c r="K32" s="70">
        <f t="shared" si="5"/>
        <v>321.76089999999999</v>
      </c>
      <c r="L32" s="70">
        <f t="shared" si="5"/>
        <v>0</v>
      </c>
      <c r="M32" s="70">
        <f t="shared" si="5"/>
        <v>160.88045</v>
      </c>
      <c r="N32" s="70">
        <f t="shared" si="5"/>
        <v>160.88045</v>
      </c>
      <c r="O32" s="70">
        <f t="shared" si="5"/>
        <v>965.28269999999998</v>
      </c>
      <c r="P32" s="58">
        <f t="shared" si="6"/>
        <v>1608.8045</v>
      </c>
      <c r="Q32" s="71">
        <f t="shared" si="7"/>
        <v>14</v>
      </c>
      <c r="R32" s="71">
        <f t="shared" si="7"/>
        <v>0</v>
      </c>
      <c r="S32" s="71">
        <f t="shared" si="7"/>
        <v>7</v>
      </c>
      <c r="T32" s="71">
        <f t="shared" si="7"/>
        <v>7</v>
      </c>
      <c r="U32" s="71">
        <f t="shared" si="7"/>
        <v>42</v>
      </c>
      <c r="V32" s="72">
        <f t="shared" si="8"/>
        <v>70</v>
      </c>
    </row>
    <row r="33" spans="1:22" ht="12.75" customHeight="1" x14ac:dyDescent="0.2">
      <c r="A33" s="73" t="s">
        <v>49</v>
      </c>
      <c r="B33" s="67">
        <v>63</v>
      </c>
      <c r="C33" s="68"/>
      <c r="D33" s="68">
        <v>0.16669999999999999</v>
      </c>
      <c r="E33" s="78"/>
      <c r="F33" s="78"/>
      <c r="G33" s="76"/>
      <c r="H33" s="78"/>
      <c r="I33" s="78">
        <v>2</v>
      </c>
      <c r="J33" s="64">
        <f t="shared" si="4"/>
        <v>2</v>
      </c>
      <c r="K33" s="70">
        <f t="shared" ref="K33:O43" si="9">(E33*$B33*0.85)*(1-$C33)</f>
        <v>0</v>
      </c>
      <c r="L33" s="70">
        <f t="shared" si="9"/>
        <v>0</v>
      </c>
      <c r="M33" s="70">
        <f t="shared" si="9"/>
        <v>0</v>
      </c>
      <c r="N33" s="70">
        <f t="shared" si="9"/>
        <v>0</v>
      </c>
      <c r="O33" s="70">
        <f t="shared" si="9"/>
        <v>107.1</v>
      </c>
      <c r="P33" s="58">
        <f t="shared" si="6"/>
        <v>107.1</v>
      </c>
      <c r="Q33" s="71">
        <f t="shared" si="7"/>
        <v>0</v>
      </c>
      <c r="R33" s="71">
        <f t="shared" si="7"/>
        <v>0</v>
      </c>
      <c r="S33" s="71">
        <f t="shared" si="7"/>
        <v>0</v>
      </c>
      <c r="T33" s="71">
        <f t="shared" si="7"/>
        <v>0</v>
      </c>
      <c r="U33" s="71">
        <f t="shared" si="7"/>
        <v>2.3334000000000001</v>
      </c>
      <c r="V33" s="72">
        <f t="shared" si="8"/>
        <v>2.3334000000000001</v>
      </c>
    </row>
    <row r="34" spans="1:22" ht="12.75" customHeight="1" x14ac:dyDescent="0.2">
      <c r="A34" s="73" t="s">
        <v>50</v>
      </c>
      <c r="B34" s="67">
        <v>63</v>
      </c>
      <c r="C34" s="68"/>
      <c r="D34" s="68">
        <v>0.16669999999999999</v>
      </c>
      <c r="E34" s="78"/>
      <c r="F34" s="78"/>
      <c r="G34" s="76"/>
      <c r="H34" s="78"/>
      <c r="I34" s="78">
        <v>2</v>
      </c>
      <c r="J34" s="64">
        <f t="shared" si="4"/>
        <v>2</v>
      </c>
      <c r="K34" s="70">
        <f t="shared" si="9"/>
        <v>0</v>
      </c>
      <c r="L34" s="70">
        <f t="shared" si="9"/>
        <v>0</v>
      </c>
      <c r="M34" s="70">
        <f t="shared" si="9"/>
        <v>0</v>
      </c>
      <c r="N34" s="70">
        <f t="shared" si="9"/>
        <v>0</v>
      </c>
      <c r="O34" s="70">
        <f t="shared" si="9"/>
        <v>107.1</v>
      </c>
      <c r="P34" s="58">
        <f t="shared" si="6"/>
        <v>107.1</v>
      </c>
      <c r="Q34" s="71">
        <f t="shared" si="7"/>
        <v>0</v>
      </c>
      <c r="R34" s="71">
        <f t="shared" si="7"/>
        <v>0</v>
      </c>
      <c r="S34" s="71">
        <f t="shared" si="7"/>
        <v>0</v>
      </c>
      <c r="T34" s="71">
        <f t="shared" si="7"/>
        <v>0</v>
      </c>
      <c r="U34" s="71">
        <f t="shared" si="7"/>
        <v>2.3334000000000001</v>
      </c>
      <c r="V34" s="72">
        <f t="shared" si="8"/>
        <v>2.3334000000000001</v>
      </c>
    </row>
    <row r="35" spans="1:22" ht="12.75" customHeight="1" x14ac:dyDescent="0.2">
      <c r="A35" s="73" t="s">
        <v>51</v>
      </c>
      <c r="B35" s="67">
        <v>72.7</v>
      </c>
      <c r="C35" s="68"/>
      <c r="D35" s="68">
        <v>0.16669999999999999</v>
      </c>
      <c r="E35" s="78"/>
      <c r="F35" s="78"/>
      <c r="G35" s="76"/>
      <c r="H35" s="78"/>
      <c r="I35" s="78"/>
      <c r="J35" s="64">
        <f t="shared" si="4"/>
        <v>0</v>
      </c>
      <c r="K35" s="70">
        <f t="shared" si="9"/>
        <v>0</v>
      </c>
      <c r="L35" s="70">
        <f t="shared" si="9"/>
        <v>0</v>
      </c>
      <c r="M35" s="70">
        <f t="shared" si="9"/>
        <v>0</v>
      </c>
      <c r="N35" s="70">
        <f t="shared" si="9"/>
        <v>0</v>
      </c>
      <c r="O35" s="70">
        <f t="shared" si="9"/>
        <v>0</v>
      </c>
      <c r="P35" s="58">
        <f t="shared" si="6"/>
        <v>0</v>
      </c>
      <c r="Q35" s="71">
        <f t="shared" si="7"/>
        <v>0</v>
      </c>
      <c r="R35" s="71">
        <f t="shared" si="7"/>
        <v>0</v>
      </c>
      <c r="S35" s="71">
        <f t="shared" si="7"/>
        <v>0</v>
      </c>
      <c r="T35" s="71">
        <f t="shared" si="7"/>
        <v>0</v>
      </c>
      <c r="U35" s="71">
        <f t="shared" si="7"/>
        <v>0</v>
      </c>
      <c r="V35" s="72">
        <f t="shared" si="8"/>
        <v>0</v>
      </c>
    </row>
    <row r="36" spans="1:22" ht="12.75" customHeight="1" x14ac:dyDescent="0.2">
      <c r="A36" s="73" t="s">
        <v>52</v>
      </c>
      <c r="B36" s="67">
        <v>63</v>
      </c>
      <c r="C36" s="68"/>
      <c r="D36" s="68">
        <v>0.16669999999999999</v>
      </c>
      <c r="E36" s="78"/>
      <c r="F36" s="78"/>
      <c r="G36" s="76"/>
      <c r="H36" s="78"/>
      <c r="I36" s="78">
        <v>2</v>
      </c>
      <c r="J36" s="64">
        <f t="shared" si="4"/>
        <v>2</v>
      </c>
      <c r="K36" s="70">
        <f t="shared" si="9"/>
        <v>0</v>
      </c>
      <c r="L36" s="70">
        <f t="shared" si="9"/>
        <v>0</v>
      </c>
      <c r="M36" s="70">
        <f t="shared" si="9"/>
        <v>0</v>
      </c>
      <c r="N36" s="70">
        <f t="shared" si="9"/>
        <v>0</v>
      </c>
      <c r="O36" s="70">
        <f t="shared" si="9"/>
        <v>107.1</v>
      </c>
      <c r="P36" s="58">
        <f t="shared" si="6"/>
        <v>107.1</v>
      </c>
      <c r="Q36" s="71">
        <f t="shared" si="7"/>
        <v>0</v>
      </c>
      <c r="R36" s="71">
        <f t="shared" si="7"/>
        <v>0</v>
      </c>
      <c r="S36" s="71">
        <f t="shared" si="7"/>
        <v>0</v>
      </c>
      <c r="T36" s="71">
        <f t="shared" si="7"/>
        <v>0</v>
      </c>
      <c r="U36" s="71">
        <f t="shared" si="7"/>
        <v>2.3334000000000001</v>
      </c>
      <c r="V36" s="72">
        <f t="shared" si="8"/>
        <v>2.3334000000000001</v>
      </c>
    </row>
    <row r="37" spans="1:22" ht="12.75" customHeight="1" x14ac:dyDescent="0.2">
      <c r="A37" s="73" t="s">
        <v>53</v>
      </c>
      <c r="B37" s="67">
        <v>63</v>
      </c>
      <c r="C37" s="68"/>
      <c r="D37" s="68">
        <v>0.16669999999999999</v>
      </c>
      <c r="E37" s="78"/>
      <c r="F37" s="78"/>
      <c r="G37" s="76"/>
      <c r="H37" s="78"/>
      <c r="I37" s="78">
        <v>2</v>
      </c>
      <c r="J37" s="64">
        <f t="shared" si="4"/>
        <v>2</v>
      </c>
      <c r="K37" s="70">
        <f t="shared" si="9"/>
        <v>0</v>
      </c>
      <c r="L37" s="70">
        <f t="shared" si="9"/>
        <v>0</v>
      </c>
      <c r="M37" s="70">
        <f t="shared" si="9"/>
        <v>0</v>
      </c>
      <c r="N37" s="70">
        <f t="shared" si="9"/>
        <v>0</v>
      </c>
      <c r="O37" s="70">
        <f t="shared" si="9"/>
        <v>107.1</v>
      </c>
      <c r="P37" s="58">
        <f t="shared" si="6"/>
        <v>107.1</v>
      </c>
      <c r="Q37" s="71">
        <f t="shared" si="7"/>
        <v>0</v>
      </c>
      <c r="R37" s="71">
        <f t="shared" si="7"/>
        <v>0</v>
      </c>
      <c r="S37" s="71">
        <f t="shared" si="7"/>
        <v>0</v>
      </c>
      <c r="T37" s="71">
        <f t="shared" si="7"/>
        <v>0</v>
      </c>
      <c r="U37" s="71">
        <f t="shared" si="7"/>
        <v>2.3334000000000001</v>
      </c>
      <c r="V37" s="72">
        <f t="shared" si="8"/>
        <v>2.3334000000000001</v>
      </c>
    </row>
    <row r="38" spans="1:22" ht="12.75" customHeight="1" x14ac:dyDescent="0.2">
      <c r="A38" s="73" t="s">
        <v>54</v>
      </c>
      <c r="B38" s="67">
        <v>59.5</v>
      </c>
      <c r="C38" s="68"/>
      <c r="D38" s="68">
        <v>0.16669999999999999</v>
      </c>
      <c r="E38" s="78">
        <v>24</v>
      </c>
      <c r="F38" s="78"/>
      <c r="G38" s="76"/>
      <c r="H38" s="78">
        <v>12</v>
      </c>
      <c r="I38" s="78">
        <v>6</v>
      </c>
      <c r="J38" s="64">
        <f t="shared" si="4"/>
        <v>42</v>
      </c>
      <c r="K38" s="70">
        <f t="shared" si="9"/>
        <v>1213.8</v>
      </c>
      <c r="L38" s="70">
        <f t="shared" si="9"/>
        <v>0</v>
      </c>
      <c r="M38" s="70">
        <f t="shared" si="9"/>
        <v>0</v>
      </c>
      <c r="N38" s="70">
        <f t="shared" si="9"/>
        <v>606.9</v>
      </c>
      <c r="O38" s="70">
        <f t="shared" si="9"/>
        <v>303.45</v>
      </c>
      <c r="P38" s="58">
        <f t="shared" si="6"/>
        <v>2124.1499999999996</v>
      </c>
      <c r="Q38" s="71">
        <f t="shared" si="7"/>
        <v>28.000800000000002</v>
      </c>
      <c r="R38" s="71">
        <f t="shared" si="7"/>
        <v>0</v>
      </c>
      <c r="S38" s="71">
        <f t="shared" si="7"/>
        <v>0</v>
      </c>
      <c r="T38" s="71">
        <f t="shared" si="7"/>
        <v>14.000400000000001</v>
      </c>
      <c r="U38" s="71">
        <f t="shared" si="7"/>
        <v>7.0002000000000004</v>
      </c>
      <c r="V38" s="72">
        <f t="shared" si="8"/>
        <v>49.001400000000004</v>
      </c>
    </row>
    <row r="39" spans="1:22" ht="12.75" customHeight="1" x14ac:dyDescent="0.2">
      <c r="A39" s="73" t="s">
        <v>55</v>
      </c>
      <c r="B39" s="67">
        <v>59.5</v>
      </c>
      <c r="C39" s="68"/>
      <c r="D39" s="68">
        <v>0.16669999999999999</v>
      </c>
      <c r="E39" s="78">
        <v>24</v>
      </c>
      <c r="F39" s="78"/>
      <c r="G39" s="76"/>
      <c r="H39" s="78">
        <v>12</v>
      </c>
      <c r="I39" s="78">
        <v>6</v>
      </c>
      <c r="J39" s="64">
        <f t="shared" si="4"/>
        <v>42</v>
      </c>
      <c r="K39" s="70">
        <f t="shared" si="9"/>
        <v>1213.8</v>
      </c>
      <c r="L39" s="70">
        <f t="shared" si="9"/>
        <v>0</v>
      </c>
      <c r="M39" s="70">
        <f t="shared" si="9"/>
        <v>0</v>
      </c>
      <c r="N39" s="70">
        <f t="shared" si="9"/>
        <v>606.9</v>
      </c>
      <c r="O39" s="70">
        <f t="shared" si="9"/>
        <v>303.45</v>
      </c>
      <c r="P39" s="58">
        <f t="shared" si="6"/>
        <v>2124.1499999999996</v>
      </c>
      <c r="Q39" s="71">
        <f t="shared" si="7"/>
        <v>28.000800000000002</v>
      </c>
      <c r="R39" s="71">
        <f t="shared" si="7"/>
        <v>0</v>
      </c>
      <c r="S39" s="71">
        <f t="shared" si="7"/>
        <v>0</v>
      </c>
      <c r="T39" s="71">
        <f t="shared" si="7"/>
        <v>14.000400000000001</v>
      </c>
      <c r="U39" s="71">
        <f t="shared" si="7"/>
        <v>7.0002000000000004</v>
      </c>
      <c r="V39" s="72">
        <f t="shared" si="8"/>
        <v>49.001400000000004</v>
      </c>
    </row>
    <row r="40" spans="1:22" ht="12.75" customHeight="1" x14ac:dyDescent="0.2">
      <c r="A40" s="73" t="s">
        <v>56</v>
      </c>
      <c r="B40" s="67">
        <v>58</v>
      </c>
      <c r="C40" s="68"/>
      <c r="D40" s="68">
        <v>0.16669999999999999</v>
      </c>
      <c r="E40" s="78"/>
      <c r="F40" s="78"/>
      <c r="G40" s="76"/>
      <c r="H40" s="78"/>
      <c r="I40" s="78"/>
      <c r="J40" s="64">
        <f t="shared" si="4"/>
        <v>0</v>
      </c>
      <c r="K40" s="70">
        <f t="shared" si="9"/>
        <v>0</v>
      </c>
      <c r="L40" s="70">
        <f t="shared" si="9"/>
        <v>0</v>
      </c>
      <c r="M40" s="70">
        <f t="shared" si="9"/>
        <v>0</v>
      </c>
      <c r="N40" s="70">
        <f t="shared" si="9"/>
        <v>0</v>
      </c>
      <c r="O40" s="70">
        <f t="shared" si="9"/>
        <v>0</v>
      </c>
      <c r="P40" s="58">
        <f t="shared" si="6"/>
        <v>0</v>
      </c>
      <c r="Q40" s="71">
        <f t="shared" si="7"/>
        <v>0</v>
      </c>
      <c r="R40" s="71">
        <f t="shared" si="7"/>
        <v>0</v>
      </c>
      <c r="S40" s="71">
        <f t="shared" si="7"/>
        <v>0</v>
      </c>
      <c r="T40" s="71">
        <f t="shared" si="7"/>
        <v>0</v>
      </c>
      <c r="U40" s="71">
        <f t="shared" si="7"/>
        <v>0</v>
      </c>
      <c r="V40" s="72">
        <f t="shared" si="8"/>
        <v>0</v>
      </c>
    </row>
    <row r="41" spans="1:22" ht="12.75" customHeight="1" x14ac:dyDescent="0.2">
      <c r="A41" s="73" t="s">
        <v>57</v>
      </c>
      <c r="B41" s="67">
        <v>79</v>
      </c>
      <c r="C41" s="68"/>
      <c r="D41" s="68">
        <v>0.16669999999999999</v>
      </c>
      <c r="E41" s="78"/>
      <c r="F41" s="78"/>
      <c r="G41" s="76"/>
      <c r="H41" s="78"/>
      <c r="I41" s="78"/>
      <c r="J41" s="64">
        <f t="shared" si="4"/>
        <v>0</v>
      </c>
      <c r="K41" s="70">
        <f t="shared" si="9"/>
        <v>0</v>
      </c>
      <c r="L41" s="70">
        <f t="shared" si="9"/>
        <v>0</v>
      </c>
      <c r="M41" s="70">
        <f t="shared" si="9"/>
        <v>0</v>
      </c>
      <c r="N41" s="70">
        <f t="shared" si="9"/>
        <v>0</v>
      </c>
      <c r="O41" s="70">
        <f t="shared" si="9"/>
        <v>0</v>
      </c>
      <c r="P41" s="58">
        <f t="shared" si="6"/>
        <v>0</v>
      </c>
      <c r="Q41" s="71">
        <f t="shared" si="7"/>
        <v>0</v>
      </c>
      <c r="R41" s="71">
        <f t="shared" si="7"/>
        <v>0</v>
      </c>
      <c r="S41" s="71">
        <f t="shared" si="7"/>
        <v>0</v>
      </c>
      <c r="T41" s="71">
        <f t="shared" si="7"/>
        <v>0</v>
      </c>
      <c r="U41" s="71">
        <f t="shared" si="7"/>
        <v>0</v>
      </c>
      <c r="V41" s="72">
        <f t="shared" si="8"/>
        <v>0</v>
      </c>
    </row>
    <row r="42" spans="1:22" ht="12.75" customHeight="1" x14ac:dyDescent="0.2">
      <c r="A42" s="73" t="s">
        <v>58</v>
      </c>
      <c r="B42" s="67">
        <v>69.099999999999994</v>
      </c>
      <c r="C42" s="68"/>
      <c r="D42" s="68">
        <v>0.16669999999999999</v>
      </c>
      <c r="E42" s="78"/>
      <c r="F42" s="78"/>
      <c r="G42" s="76"/>
      <c r="H42" s="78"/>
      <c r="I42" s="78">
        <v>2</v>
      </c>
      <c r="J42" s="64">
        <f t="shared" si="4"/>
        <v>2</v>
      </c>
      <c r="K42" s="70">
        <f t="shared" si="9"/>
        <v>0</v>
      </c>
      <c r="L42" s="70">
        <f t="shared" si="9"/>
        <v>0</v>
      </c>
      <c r="M42" s="70">
        <f t="shared" si="9"/>
        <v>0</v>
      </c>
      <c r="N42" s="70">
        <f t="shared" si="9"/>
        <v>0</v>
      </c>
      <c r="O42" s="70">
        <f t="shared" si="9"/>
        <v>117.46999999999998</v>
      </c>
      <c r="P42" s="58">
        <f t="shared" si="6"/>
        <v>117.46999999999998</v>
      </c>
      <c r="Q42" s="71">
        <f t="shared" si="7"/>
        <v>0</v>
      </c>
      <c r="R42" s="71">
        <f t="shared" si="7"/>
        <v>0</v>
      </c>
      <c r="S42" s="71">
        <f t="shared" si="7"/>
        <v>0</v>
      </c>
      <c r="T42" s="71">
        <f t="shared" si="7"/>
        <v>0</v>
      </c>
      <c r="U42" s="71">
        <f t="shared" si="7"/>
        <v>2.3334000000000001</v>
      </c>
      <c r="V42" s="72">
        <f t="shared" si="8"/>
        <v>2.3334000000000001</v>
      </c>
    </row>
    <row r="43" spans="1:22" ht="12.75" customHeight="1" x14ac:dyDescent="0.2">
      <c r="A43" s="73" t="s">
        <v>59</v>
      </c>
      <c r="B43" s="67">
        <v>69.099999999999994</v>
      </c>
      <c r="C43" s="68"/>
      <c r="D43" s="68">
        <v>0.16669999999999999</v>
      </c>
      <c r="E43" s="78"/>
      <c r="F43" s="78"/>
      <c r="G43" s="76"/>
      <c r="H43" s="78"/>
      <c r="I43" s="78">
        <v>2</v>
      </c>
      <c r="J43" s="64">
        <f t="shared" si="4"/>
        <v>2</v>
      </c>
      <c r="K43" s="70">
        <f t="shared" si="9"/>
        <v>0</v>
      </c>
      <c r="L43" s="70">
        <f t="shared" si="9"/>
        <v>0</v>
      </c>
      <c r="M43" s="70">
        <f t="shared" si="9"/>
        <v>0</v>
      </c>
      <c r="N43" s="70">
        <f t="shared" si="9"/>
        <v>0</v>
      </c>
      <c r="O43" s="70">
        <f t="shared" si="9"/>
        <v>117.46999999999998</v>
      </c>
      <c r="P43" s="58">
        <f t="shared" si="6"/>
        <v>117.46999999999998</v>
      </c>
      <c r="Q43" s="71">
        <f t="shared" si="7"/>
        <v>0</v>
      </c>
      <c r="R43" s="71">
        <f t="shared" si="7"/>
        <v>0</v>
      </c>
      <c r="S43" s="71">
        <f t="shared" si="7"/>
        <v>0</v>
      </c>
      <c r="T43" s="71">
        <f t="shared" si="7"/>
        <v>0</v>
      </c>
      <c r="U43" s="71">
        <f t="shared" si="7"/>
        <v>2.3334000000000001</v>
      </c>
      <c r="V43" s="72">
        <f t="shared" si="8"/>
        <v>2.3334000000000001</v>
      </c>
    </row>
  </sheetData>
  <sheetProtection password="C65C" sheet="1" objects="1" scenarios="1"/>
  <protectedRanges>
    <protectedRange password="DD7D" sqref="J6:L43" name="GPA_LMK_AZ"/>
    <protectedRange password="8D19" sqref="H6:H43" name="LO"/>
    <protectedRange password="EC0E" sqref="G6:G43" name="CH"/>
    <protectedRange password="8FC7" sqref="F6:F43" name="LP"/>
    <protectedRange password="C65C" sqref="E6:E43" name="SA"/>
    <protectedRange password="C6C6" sqref="I6:I43" name="ID_1"/>
  </protectedRanges>
  <mergeCells count="11">
    <mergeCell ref="B2:D2"/>
    <mergeCell ref="B3:C3"/>
    <mergeCell ref="C4:D4"/>
    <mergeCell ref="E1:J1"/>
    <mergeCell ref="E2:J2"/>
    <mergeCell ref="K2:P2"/>
    <mergeCell ref="E3:I3"/>
    <mergeCell ref="K3:O3"/>
    <mergeCell ref="Q1:U1"/>
    <mergeCell ref="Q2:V2"/>
    <mergeCell ref="Q3:U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A31" sqref="A31:B36"/>
    </sheetView>
  </sheetViews>
  <sheetFormatPr baseColWidth="10" defaultRowHeight="15" x14ac:dyDescent="0.25"/>
  <cols>
    <col min="1" max="1" width="34.140625" style="45" bestFit="1" customWidth="1"/>
    <col min="2" max="2" width="11.42578125" style="46"/>
    <col min="3" max="4" width="11.42578125" style="45"/>
    <col min="5" max="5" width="12.7109375" style="45" bestFit="1" customWidth="1"/>
    <col min="6" max="16384" width="11.42578125" style="45"/>
  </cols>
  <sheetData>
    <row r="1" spans="1:6" x14ac:dyDescent="0.25">
      <c r="A1" s="4" t="s">
        <v>3</v>
      </c>
      <c r="B1" s="5" t="s">
        <v>0</v>
      </c>
      <c r="C1" s="4" t="s">
        <v>2</v>
      </c>
      <c r="D1" s="4" t="s">
        <v>7</v>
      </c>
      <c r="E1" s="4" t="s">
        <v>78</v>
      </c>
    </row>
    <row r="2" spans="1:6" ht="12.95" customHeight="1" x14ac:dyDescent="0.25">
      <c r="A2" s="1" t="str">
        <f>DETAIL!A6</f>
        <v>biotone amp buv</v>
      </c>
      <c r="B2" s="2">
        <f>DETAIL!C6</f>
        <v>38.335387323943664</v>
      </c>
      <c r="C2" s="8"/>
      <c r="D2" s="6">
        <v>13</v>
      </c>
      <c r="E2" s="86"/>
      <c r="F2" s="46"/>
    </row>
    <row r="3" spans="1:6" ht="12.95" customHeight="1" x14ac:dyDescent="0.25">
      <c r="A3" s="1" t="str">
        <f>DETAIL!A7</f>
        <v>buccothymol bb 150ml</v>
      </c>
      <c r="B3" s="2">
        <f>DETAIL!C7</f>
        <v>9.6053076923076937</v>
      </c>
      <c r="C3" s="8"/>
      <c r="D3" s="6">
        <v>13</v>
      </c>
      <c r="E3" s="86"/>
      <c r="F3" s="46"/>
    </row>
    <row r="4" spans="1:6" ht="12.95" customHeight="1" x14ac:dyDescent="0.25">
      <c r="A4" s="1" t="str">
        <f>DETAIL!A8</f>
        <v>coquelusedal paracet e supp</v>
      </c>
      <c r="B4" s="2">
        <f>DETAIL!C8</f>
        <v>14.2096</v>
      </c>
      <c r="C4" s="8"/>
      <c r="D4" s="6">
        <v>30</v>
      </c>
      <c r="E4" s="86"/>
      <c r="F4" s="46"/>
    </row>
    <row r="5" spans="1:6" ht="12.95" customHeight="1" x14ac:dyDescent="0.25">
      <c r="A5" s="1" t="str">
        <f>DETAIL!A9</f>
        <v>coquelusedal paracet n supp</v>
      </c>
      <c r="B5" s="2">
        <f>DETAIL!C9</f>
        <v>7.7231792452830188</v>
      </c>
      <c r="C5" s="8"/>
      <c r="D5" s="6">
        <v>60</v>
      </c>
      <c r="E5" s="86"/>
      <c r="F5" s="46"/>
    </row>
    <row r="6" spans="1:6" ht="12.95" customHeight="1" x14ac:dyDescent="0.25">
      <c r="A6" s="1" t="str">
        <f>DETAIL!A10</f>
        <v>digestine 10mg cp</v>
      </c>
      <c r="B6" s="2">
        <f>DETAIL!C10</f>
        <v>23.375384615384615</v>
      </c>
      <c r="C6" s="8"/>
      <c r="D6" s="6">
        <v>0</v>
      </c>
      <c r="E6" s="86"/>
      <c r="F6" s="46"/>
    </row>
    <row r="7" spans="1:6" ht="12.95" customHeight="1" x14ac:dyDescent="0.25">
      <c r="A7" s="1" t="str">
        <f>DETAIL!A11</f>
        <v>flocip 500mg 10cp</v>
      </c>
      <c r="B7" s="2">
        <f>DETAIL!C11</f>
        <v>40.404846153846158</v>
      </c>
      <c r="C7" s="8"/>
      <c r="D7" s="6">
        <v>26</v>
      </c>
      <c r="E7" s="86"/>
      <c r="F7" s="46"/>
    </row>
    <row r="8" spans="1:6" ht="12.95" customHeight="1" x14ac:dyDescent="0.25">
      <c r="A8" s="1" t="str">
        <f>DETAIL!A12</f>
        <v>isolone 20mg cp eff</v>
      </c>
      <c r="B8" s="2">
        <f>DETAIL!C12</f>
        <v>20.473943661971834</v>
      </c>
      <c r="C8" s="8"/>
      <c r="D8" s="6">
        <v>32</v>
      </c>
      <c r="E8" s="86"/>
      <c r="F8" s="46"/>
    </row>
    <row r="9" spans="1:6" ht="12.95" customHeight="1" x14ac:dyDescent="0.25">
      <c r="A9" s="1" t="str">
        <f>DETAIL!A13</f>
        <v>mebeverine fort 135mg / 30cp</v>
      </c>
      <c r="B9" s="2">
        <f>DETAIL!C13</f>
        <v>27.803538461538462</v>
      </c>
      <c r="C9" s="8"/>
      <c r="D9" s="6">
        <v>20</v>
      </c>
      <c r="E9" s="86"/>
      <c r="F9" s="46"/>
    </row>
    <row r="10" spans="1:6" ht="12.95" customHeight="1" x14ac:dyDescent="0.25">
      <c r="A10" s="1" t="str">
        <f>DETAIL!A14</f>
        <v>nalgesic 12cp</v>
      </c>
      <c r="B10" s="2">
        <f>DETAIL!C14</f>
        <v>15.547923076923079</v>
      </c>
      <c r="C10" s="8"/>
      <c r="D10" s="6">
        <v>13</v>
      </c>
      <c r="E10" s="86"/>
      <c r="F10" s="46"/>
    </row>
    <row r="11" spans="1:6" ht="12.95" customHeight="1" x14ac:dyDescent="0.25">
      <c r="A11" s="1" t="str">
        <f>DETAIL!A15</f>
        <v>soclav 1g/125mg 12st</v>
      </c>
      <c r="B11" s="2">
        <f>DETAIL!C15</f>
        <v>47.269307692307692</v>
      </c>
      <c r="C11" s="8"/>
      <c r="D11" s="6">
        <v>13</v>
      </c>
      <c r="E11" s="86"/>
      <c r="F11" s="46"/>
    </row>
    <row r="12" spans="1:6" ht="12.95" customHeight="1" x14ac:dyDescent="0.25">
      <c r="A12" s="1" t="str">
        <f>DETAIL!A16</f>
        <v>soclav 1g/125mg 16st</v>
      </c>
      <c r="B12" s="2">
        <f>DETAIL!C16</f>
        <v>64.007734374999998</v>
      </c>
      <c r="C12" s="8"/>
      <c r="D12" s="6">
        <v>13</v>
      </c>
      <c r="E12" s="86"/>
      <c r="F12" s="46"/>
    </row>
    <row r="13" spans="1:6" ht="12.95" customHeight="1" x14ac:dyDescent="0.25">
      <c r="A13" s="1" t="str">
        <f>DETAIL!A17</f>
        <v>soclav 100mg/12,5mg sp 30ml</v>
      </c>
      <c r="B13" s="2">
        <f>DETAIL!C17</f>
        <v>19.611093750000002</v>
      </c>
      <c r="C13" s="8"/>
      <c r="D13" s="6">
        <v>13</v>
      </c>
      <c r="E13" s="86"/>
      <c r="F13" s="46"/>
    </row>
    <row r="14" spans="1:6" ht="12.95" customHeight="1" x14ac:dyDescent="0.25">
      <c r="A14" s="1" t="str">
        <f>DETAIL!A18</f>
        <v>soclav 100mg/12,5mg sp 60ml</v>
      </c>
      <c r="B14" s="2">
        <f>DETAIL!C18</f>
        <v>32.017692307692307</v>
      </c>
      <c r="C14" s="8"/>
      <c r="D14" s="6">
        <v>6</v>
      </c>
      <c r="E14" s="86"/>
      <c r="F14" s="46"/>
    </row>
    <row r="15" spans="1:6" ht="12.95" customHeight="1" x14ac:dyDescent="0.25">
      <c r="A15" s="1" t="str">
        <f>DETAIL!A19</f>
        <v>soclav 500mg/62,5mg 12st</v>
      </c>
      <c r="B15" s="2">
        <f>DETAIL!C19</f>
        <v>32.429916666666664</v>
      </c>
      <c r="C15" s="8"/>
      <c r="D15" s="6">
        <v>0</v>
      </c>
      <c r="E15" s="86"/>
      <c r="F15" s="46"/>
    </row>
    <row r="16" spans="1:6" ht="12.95" customHeight="1" x14ac:dyDescent="0.25">
      <c r="A16" s="1" t="str">
        <f>DETAIL!A20</f>
        <v>sophtal collyre</v>
      </c>
      <c r="B16" s="2">
        <f>DETAIL!C20</f>
        <v>9.3995384615384623</v>
      </c>
      <c r="C16" s="8"/>
      <c r="D16" s="6">
        <v>13</v>
      </c>
      <c r="E16" s="86"/>
      <c r="F16" s="46"/>
    </row>
    <row r="17" spans="1:6" ht="12.95" customHeight="1" x14ac:dyDescent="0.25">
      <c r="A17" s="1" t="str">
        <f>DETAIL!A21</f>
        <v>terpone sp</v>
      </c>
      <c r="B17" s="2">
        <f>DETAIL!C21</f>
        <v>11.992230769230769</v>
      </c>
      <c r="C17" s="8"/>
      <c r="D17" s="6">
        <v>26</v>
      </c>
      <c r="E17" s="86"/>
      <c r="F17" s="46"/>
    </row>
    <row r="18" spans="1:6" ht="12.95" customHeight="1" x14ac:dyDescent="0.25">
      <c r="A18" s="1" t="str">
        <f>DETAIL!A22</f>
        <v>tobrex collyre</v>
      </c>
      <c r="B18" s="2">
        <f>DETAIL!C22</f>
        <v>13.416153846153847</v>
      </c>
      <c r="C18" s="8"/>
      <c r="D18" s="6">
        <v>26</v>
      </c>
      <c r="E18" s="86"/>
      <c r="F18" s="46"/>
    </row>
    <row r="19" spans="1:6" ht="12.95" customHeight="1" x14ac:dyDescent="0.25">
      <c r="A19" s="1" t="str">
        <f>DETAIL!A23</f>
        <v>uvimag amp buv</v>
      </c>
      <c r="B19" s="2">
        <f>DETAIL!C23</f>
        <v>24.749923076923078</v>
      </c>
      <c r="C19" s="8"/>
      <c r="D19" s="6">
        <v>13</v>
      </c>
      <c r="E19" s="86"/>
      <c r="F19" s="46"/>
    </row>
    <row r="20" spans="1:6" ht="12.95" customHeight="1" x14ac:dyDescent="0.25">
      <c r="A20" s="1" t="str">
        <f>DETAIL!A24</f>
        <v>novalac AC1</v>
      </c>
      <c r="B20" s="2">
        <f>DETAIL!C24</f>
        <v>55.25</v>
      </c>
      <c r="C20" s="8"/>
      <c r="D20" s="6">
        <v>0</v>
      </c>
      <c r="E20" s="86"/>
      <c r="F20" s="46"/>
    </row>
    <row r="21" spans="1:6" ht="12.95" customHeight="1" x14ac:dyDescent="0.25">
      <c r="A21" s="1" t="str">
        <f>DETAIL!A25</f>
        <v>novalac AC2</v>
      </c>
      <c r="B21" s="2">
        <f>DETAIL!C25</f>
        <v>55.25</v>
      </c>
      <c r="C21" s="8"/>
      <c r="D21" s="6">
        <v>0</v>
      </c>
      <c r="E21" s="86"/>
      <c r="F21" s="46"/>
    </row>
    <row r="22" spans="1:6" ht="12.95" customHeight="1" x14ac:dyDescent="0.25">
      <c r="A22" s="1" t="str">
        <f>DETAIL!A26</f>
        <v>novalac AR1</v>
      </c>
      <c r="B22" s="2">
        <f>DETAIL!C26</f>
        <v>55.25</v>
      </c>
      <c r="C22" s="8"/>
      <c r="D22" s="6">
        <v>0</v>
      </c>
      <c r="E22" s="86"/>
      <c r="F22" s="46"/>
    </row>
    <row r="23" spans="1:6" ht="12.95" customHeight="1" x14ac:dyDescent="0.25">
      <c r="A23" s="1" t="str">
        <f>DETAIL!A27</f>
        <v>novalac AR2</v>
      </c>
      <c r="B23" s="2">
        <f>DETAIL!C27</f>
        <v>55.25</v>
      </c>
      <c r="C23" s="8"/>
      <c r="D23" s="6">
        <v>0</v>
      </c>
      <c r="E23" s="86"/>
      <c r="F23" s="46"/>
    </row>
    <row r="24" spans="1:6" ht="12.95" customHeight="1" x14ac:dyDescent="0.25">
      <c r="A24" s="1" t="str">
        <f>DETAIL!A28</f>
        <v>novalac 1</v>
      </c>
      <c r="B24" s="2">
        <f>DETAIL!C28</f>
        <v>40.988900000000001</v>
      </c>
      <c r="C24" s="8"/>
      <c r="D24" s="6">
        <v>30</v>
      </c>
      <c r="E24" s="86"/>
      <c r="F24" s="46"/>
    </row>
    <row r="25" spans="1:6" ht="12.95" customHeight="1" x14ac:dyDescent="0.25">
      <c r="A25" s="1" t="str">
        <f>DETAIL!A29</f>
        <v>novalac 2</v>
      </c>
      <c r="B25" s="2">
        <f>DETAIL!C29</f>
        <v>52.7</v>
      </c>
      <c r="C25" s="8"/>
      <c r="D25" s="6">
        <v>24</v>
      </c>
      <c r="E25" s="86"/>
      <c r="F25" s="46"/>
    </row>
    <row r="26" spans="1:6" ht="12.95" customHeight="1" x14ac:dyDescent="0.25">
      <c r="A26" s="1" t="str">
        <f>DETAIL!A30</f>
        <v>novalac IT1</v>
      </c>
      <c r="B26" s="2">
        <f>DETAIL!C30</f>
        <v>58.74</v>
      </c>
      <c r="C26" s="8"/>
      <c r="D26" s="6">
        <v>0</v>
      </c>
      <c r="E26" s="86"/>
      <c r="F26" s="46"/>
    </row>
    <row r="27" spans="1:6" ht="12.95" customHeight="1" x14ac:dyDescent="0.25">
      <c r="A27" s="1" t="str">
        <f>DETAIL!A31</f>
        <v>novalac IT2</v>
      </c>
      <c r="B27" s="2">
        <f>DETAIL!C31</f>
        <v>58.74</v>
      </c>
      <c r="C27" s="8"/>
      <c r="D27" s="6">
        <v>0</v>
      </c>
      <c r="E27" s="86"/>
      <c r="F27" s="46"/>
    </row>
    <row r="31" spans="1:6" x14ac:dyDescent="0.25">
      <c r="A31" s="87" t="s">
        <v>79</v>
      </c>
    </row>
    <row r="32" spans="1:6" x14ac:dyDescent="0.25">
      <c r="A32" s="87" t="s">
        <v>80</v>
      </c>
    </row>
    <row r="33" spans="1:1" x14ac:dyDescent="0.25">
      <c r="A33" s="87" t="s">
        <v>81</v>
      </c>
    </row>
    <row r="34" spans="1:1" x14ac:dyDescent="0.25">
      <c r="A34" s="87" t="s">
        <v>82</v>
      </c>
    </row>
    <row r="35" spans="1:1" x14ac:dyDescent="0.25">
      <c r="A35" s="87" t="s">
        <v>83</v>
      </c>
    </row>
    <row r="36" spans="1:1" x14ac:dyDescent="0.25">
      <c r="A36" s="87" t="s">
        <v>84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/>
  </sheetViews>
  <sheetFormatPr baseColWidth="10" defaultColWidth="10.85546875" defaultRowHeight="12.75" x14ac:dyDescent="0.2"/>
  <cols>
    <col min="1" max="1" width="26.42578125" style="48" bestFit="1" customWidth="1"/>
    <col min="2" max="2" width="6.42578125" style="59" bestFit="1" customWidth="1"/>
    <col min="3" max="3" width="6.42578125" style="59" customWidth="1"/>
    <col min="4" max="4" width="5.42578125" style="59" bestFit="1" customWidth="1"/>
    <col min="5" max="5" width="5.85546875" style="59" bestFit="1" customWidth="1"/>
    <col min="6" max="8" width="4" style="59" bestFit="1" customWidth="1"/>
    <col min="9" max="10" width="4" style="59" customWidth="1"/>
    <col min="11" max="11" width="6.7109375" style="59" customWidth="1"/>
    <col min="12" max="12" width="7.42578125" style="59" bestFit="1" customWidth="1"/>
    <col min="13" max="14" width="6.42578125" style="59" bestFit="1" customWidth="1"/>
    <col min="15" max="15" width="7.42578125" style="59" bestFit="1" customWidth="1"/>
    <col min="16" max="16" width="6.42578125" style="59" customWidth="1"/>
    <col min="17" max="17" width="7.42578125" style="59" customWidth="1"/>
    <col min="18" max="19" width="4" style="59" bestFit="1" customWidth="1"/>
    <col min="20" max="20" width="4.140625" style="59" bestFit="1" customWidth="1"/>
    <col min="21" max="22" width="4" style="59" customWidth="1"/>
    <col min="23" max="23" width="9.140625" style="59" bestFit="1" customWidth="1"/>
    <col min="24" max="16384" width="10.85546875" style="59"/>
  </cols>
  <sheetData>
    <row r="1" spans="1:23" ht="15" customHeight="1" x14ac:dyDescent="0.2">
      <c r="A1" s="49"/>
      <c r="B1" s="55"/>
      <c r="C1" s="56"/>
      <c r="D1" s="56"/>
      <c r="E1" s="56"/>
      <c r="F1" s="93" t="s">
        <v>18</v>
      </c>
      <c r="G1" s="93"/>
      <c r="H1" s="93"/>
      <c r="I1" s="93"/>
      <c r="J1" s="93"/>
      <c r="K1" s="94"/>
      <c r="L1" s="57">
        <f>L4*(1-$E$3)</f>
        <v>16470.406000000003</v>
      </c>
      <c r="M1" s="57">
        <f t="shared" ref="M1:Q1" si="0">M4*(1-$E$3)</f>
        <v>6174.9230000000007</v>
      </c>
      <c r="N1" s="57">
        <f t="shared" si="0"/>
        <v>8122.78</v>
      </c>
      <c r="O1" s="57">
        <f t="shared" si="0"/>
        <v>8486.0450000000001</v>
      </c>
      <c r="P1" s="57">
        <f t="shared" si="0"/>
        <v>8203.8719999999994</v>
      </c>
      <c r="Q1" s="58">
        <f t="shared" si="0"/>
        <v>47458.025999999998</v>
      </c>
      <c r="R1" s="90" t="s">
        <v>9</v>
      </c>
      <c r="S1" s="91"/>
      <c r="T1" s="91"/>
      <c r="U1" s="91"/>
      <c r="V1" s="92"/>
      <c r="W1" s="84" t="s">
        <v>77</v>
      </c>
    </row>
    <row r="2" spans="1:23" x14ac:dyDescent="0.2">
      <c r="A2" s="51"/>
      <c r="B2" s="96" t="s">
        <v>16</v>
      </c>
      <c r="C2" s="97"/>
      <c r="D2" s="97"/>
      <c r="E2" s="98"/>
      <c r="F2" s="99" t="s">
        <v>11</v>
      </c>
      <c r="G2" s="100"/>
      <c r="H2" s="100"/>
      <c r="I2" s="100"/>
      <c r="J2" s="100"/>
      <c r="K2" s="101"/>
      <c r="L2" s="102" t="s">
        <v>75</v>
      </c>
      <c r="M2" s="102"/>
      <c r="N2" s="102"/>
      <c r="O2" s="102"/>
      <c r="P2" s="102"/>
      <c r="Q2" s="102"/>
      <c r="R2" s="102" t="s">
        <v>15</v>
      </c>
      <c r="S2" s="102"/>
      <c r="T2" s="102"/>
      <c r="U2" s="102"/>
      <c r="V2" s="102"/>
      <c r="W2" s="102"/>
    </row>
    <row r="3" spans="1:23" x14ac:dyDescent="0.2">
      <c r="A3" s="51"/>
      <c r="B3" s="102" t="s">
        <v>17</v>
      </c>
      <c r="C3" s="102"/>
      <c r="D3" s="102"/>
      <c r="E3" s="61">
        <v>0.03</v>
      </c>
      <c r="F3" s="103" t="s">
        <v>13</v>
      </c>
      <c r="G3" s="104"/>
      <c r="H3" s="104"/>
      <c r="I3" s="104"/>
      <c r="J3" s="104"/>
      <c r="K3" s="54" t="s">
        <v>12</v>
      </c>
      <c r="L3" s="103" t="s">
        <v>13</v>
      </c>
      <c r="M3" s="104"/>
      <c r="N3" s="104"/>
      <c r="O3" s="104"/>
      <c r="P3" s="104"/>
      <c r="Q3" s="54" t="s">
        <v>14</v>
      </c>
      <c r="R3" s="103" t="s">
        <v>13</v>
      </c>
      <c r="S3" s="104"/>
      <c r="T3" s="104"/>
      <c r="U3" s="104"/>
      <c r="V3" s="104"/>
      <c r="W3" s="54" t="s">
        <v>12</v>
      </c>
    </row>
    <row r="4" spans="1:23" x14ac:dyDescent="0.2">
      <c r="A4" s="50"/>
      <c r="B4" s="62"/>
      <c r="C4" s="62"/>
      <c r="D4" s="95" t="s">
        <v>6</v>
      </c>
      <c r="E4" s="95"/>
      <c r="F4" s="63">
        <f>SUM(F6:F31)</f>
        <v>303</v>
      </c>
      <c r="G4" s="63">
        <f>SUM(G6:G31)</f>
        <v>135</v>
      </c>
      <c r="H4" s="63">
        <f>SUM(H6:H31)</f>
        <v>200</v>
      </c>
      <c r="I4" s="63">
        <f>SUM(I6:I31)</f>
        <v>129</v>
      </c>
      <c r="J4" s="63">
        <f>SUM(J6:J31)</f>
        <v>164</v>
      </c>
      <c r="K4" s="64">
        <f>SUM(F4:J4)</f>
        <v>931</v>
      </c>
      <c r="L4" s="57">
        <f>SUM(L6:L31)</f>
        <v>16979.800000000003</v>
      </c>
      <c r="M4" s="57">
        <f>SUM(M6:M31)</f>
        <v>6365.9000000000005</v>
      </c>
      <c r="N4" s="57">
        <f>SUM(N6:N31)</f>
        <v>8374</v>
      </c>
      <c r="O4" s="57">
        <f>SUM(O6:O31)</f>
        <v>8748.5</v>
      </c>
      <c r="P4" s="57">
        <f>SUM(P6:P31)</f>
        <v>8457.6</v>
      </c>
      <c r="Q4" s="58">
        <f>SUM(L4:P4)</f>
        <v>48925.8</v>
      </c>
      <c r="R4" s="65">
        <f>SUM(R6:R31)</f>
        <v>384</v>
      </c>
      <c r="S4" s="65">
        <f>SUM(S6:S31)</f>
        <v>170</v>
      </c>
      <c r="T4" s="65">
        <f>SUM(T6:T31)</f>
        <v>263</v>
      </c>
      <c r="U4" s="65">
        <f>SUM(U6:U31)</f>
        <v>164</v>
      </c>
      <c r="V4" s="65">
        <f>SUM(V6:V31)</f>
        <v>210</v>
      </c>
      <c r="W4" s="75">
        <f>SUM(R4:V4)</f>
        <v>1191</v>
      </c>
    </row>
    <row r="5" spans="1:23" x14ac:dyDescent="0.2">
      <c r="A5" s="47" t="s">
        <v>3</v>
      </c>
      <c r="B5" s="66" t="s">
        <v>70</v>
      </c>
      <c r="C5" s="66" t="s">
        <v>76</v>
      </c>
      <c r="D5" s="74" t="s">
        <v>5</v>
      </c>
      <c r="E5" s="74" t="s">
        <v>4</v>
      </c>
      <c r="F5" s="85" t="s">
        <v>65</v>
      </c>
      <c r="G5" s="85" t="s">
        <v>66</v>
      </c>
      <c r="H5" s="85" t="s">
        <v>67</v>
      </c>
      <c r="I5" s="85" t="s">
        <v>69</v>
      </c>
      <c r="J5" s="85" t="s">
        <v>68</v>
      </c>
      <c r="K5" s="54" t="s">
        <v>1</v>
      </c>
      <c r="L5" s="85" t="s">
        <v>65</v>
      </c>
      <c r="M5" s="85" t="s">
        <v>66</v>
      </c>
      <c r="N5" s="85" t="s">
        <v>67</v>
      </c>
      <c r="O5" s="85" t="s">
        <v>69</v>
      </c>
      <c r="P5" s="85" t="s">
        <v>68</v>
      </c>
      <c r="Q5" s="54" t="s">
        <v>1</v>
      </c>
      <c r="R5" s="85" t="s">
        <v>65</v>
      </c>
      <c r="S5" s="85" t="s">
        <v>66</v>
      </c>
      <c r="T5" s="85" t="s">
        <v>67</v>
      </c>
      <c r="U5" s="85" t="s">
        <v>69</v>
      </c>
      <c r="V5" s="85" t="s">
        <v>68</v>
      </c>
      <c r="W5" s="54" t="s">
        <v>1</v>
      </c>
    </row>
    <row r="6" spans="1:23" ht="12.95" customHeight="1" x14ac:dyDescent="0.2">
      <c r="A6" s="73" t="s">
        <v>24</v>
      </c>
      <c r="B6" s="67">
        <v>74.900000000000006</v>
      </c>
      <c r="C6" s="67">
        <v>38.335387323943664</v>
      </c>
      <c r="D6" s="68"/>
      <c r="E6" s="68">
        <v>0.3</v>
      </c>
      <c r="F6" s="78">
        <v>10</v>
      </c>
      <c r="G6" s="78">
        <v>10</v>
      </c>
      <c r="H6" s="76">
        <v>5</v>
      </c>
      <c r="I6" s="78">
        <v>10</v>
      </c>
      <c r="J6" s="78">
        <v>20</v>
      </c>
      <c r="K6" s="64">
        <f t="shared" ref="K6:K31" si="1">SUM(F6:J6)</f>
        <v>55</v>
      </c>
      <c r="L6" s="70">
        <f>$B6*R6</f>
        <v>973.7</v>
      </c>
      <c r="M6" s="70">
        <f t="shared" ref="M6:P6" si="2">$B6*S6</f>
        <v>973.7</v>
      </c>
      <c r="N6" s="70">
        <f t="shared" si="2"/>
        <v>449.40000000000003</v>
      </c>
      <c r="O6" s="70">
        <f t="shared" si="2"/>
        <v>973.7</v>
      </c>
      <c r="P6" s="70">
        <f t="shared" si="2"/>
        <v>1947.4</v>
      </c>
      <c r="Q6" s="58">
        <f t="shared" ref="Q6:Q31" si="3">SUM(L6:P6)</f>
        <v>5317.9</v>
      </c>
      <c r="R6" s="81">
        <f>F6*(1+$E6)</f>
        <v>13</v>
      </c>
      <c r="S6" s="81">
        <f t="shared" ref="S6:T31" si="4">G6*(1+$E6)</f>
        <v>13</v>
      </c>
      <c r="T6" s="81">
        <v>6</v>
      </c>
      <c r="U6" s="81">
        <f t="shared" ref="U6:V31" si="5">I6*(1+$E6)</f>
        <v>13</v>
      </c>
      <c r="V6" s="81">
        <f t="shared" si="5"/>
        <v>26</v>
      </c>
      <c r="W6" s="82">
        <f t="shared" ref="W6:W31" si="6">SUM(R6:V6)</f>
        <v>71</v>
      </c>
    </row>
    <row r="7" spans="1:23" ht="12.95" customHeight="1" x14ac:dyDescent="0.2">
      <c r="A7" s="73" t="s">
        <v>25</v>
      </c>
      <c r="B7" s="67">
        <v>18.899999999999999</v>
      </c>
      <c r="C7" s="67">
        <v>9.6053076923076937</v>
      </c>
      <c r="D7" s="68"/>
      <c r="E7" s="68">
        <v>0.3</v>
      </c>
      <c r="F7" s="78">
        <v>10</v>
      </c>
      <c r="G7" s="78">
        <v>10</v>
      </c>
      <c r="H7" s="76"/>
      <c r="I7" s="78">
        <v>10</v>
      </c>
      <c r="J7" s="78">
        <v>10</v>
      </c>
      <c r="K7" s="64">
        <f t="shared" si="1"/>
        <v>40</v>
      </c>
      <c r="L7" s="70">
        <f t="shared" ref="L7:L31" si="7">$B7*R7</f>
        <v>245.7</v>
      </c>
      <c r="M7" s="70">
        <f t="shared" ref="M7:M31" si="8">$B7*S7</f>
        <v>245.7</v>
      </c>
      <c r="N7" s="70">
        <f t="shared" ref="N7:N31" si="9">$B7*T7</f>
        <v>0</v>
      </c>
      <c r="O7" s="70">
        <f t="shared" ref="O7:O31" si="10">$B7*U7</f>
        <v>245.7</v>
      </c>
      <c r="P7" s="70">
        <f t="shared" ref="P7:P31" si="11">$B7*V7</f>
        <v>245.7</v>
      </c>
      <c r="Q7" s="58">
        <f t="shared" si="3"/>
        <v>982.8</v>
      </c>
      <c r="R7" s="81">
        <f>F7*(1+$E7)</f>
        <v>13</v>
      </c>
      <c r="S7" s="81">
        <f t="shared" si="4"/>
        <v>13</v>
      </c>
      <c r="T7" s="81">
        <f>H7*(1+$E7)</f>
        <v>0</v>
      </c>
      <c r="U7" s="81">
        <f t="shared" si="5"/>
        <v>13</v>
      </c>
      <c r="V7" s="81">
        <f t="shared" si="5"/>
        <v>13</v>
      </c>
      <c r="W7" s="82">
        <f t="shared" si="6"/>
        <v>52</v>
      </c>
    </row>
    <row r="8" spans="1:23" ht="12.95" customHeight="1" x14ac:dyDescent="0.2">
      <c r="A8" s="73" t="s">
        <v>72</v>
      </c>
      <c r="B8" s="67">
        <v>21.5</v>
      </c>
      <c r="C8" s="67">
        <v>14.2096</v>
      </c>
      <c r="D8" s="68"/>
      <c r="E8" s="68">
        <v>0</v>
      </c>
      <c r="F8" s="78">
        <v>30</v>
      </c>
      <c r="G8" s="78">
        <v>20</v>
      </c>
      <c r="H8" s="76">
        <v>40</v>
      </c>
      <c r="I8" s="78"/>
      <c r="J8" s="78">
        <v>10</v>
      </c>
      <c r="K8" s="64">
        <f t="shared" si="1"/>
        <v>100</v>
      </c>
      <c r="L8" s="70">
        <f t="shared" si="7"/>
        <v>645</v>
      </c>
      <c r="M8" s="70">
        <f t="shared" si="8"/>
        <v>430</v>
      </c>
      <c r="N8" s="70">
        <f t="shared" si="9"/>
        <v>860</v>
      </c>
      <c r="O8" s="70">
        <f t="shared" si="10"/>
        <v>0</v>
      </c>
      <c r="P8" s="70">
        <f t="shared" si="11"/>
        <v>215</v>
      </c>
      <c r="Q8" s="58">
        <f t="shared" si="3"/>
        <v>2150</v>
      </c>
      <c r="R8" s="81">
        <f>F8*(1+$E8)</f>
        <v>30</v>
      </c>
      <c r="S8" s="81">
        <f t="shared" si="4"/>
        <v>20</v>
      </c>
      <c r="T8" s="81">
        <f>H8*(1+$E8)</f>
        <v>40</v>
      </c>
      <c r="U8" s="81">
        <f t="shared" si="5"/>
        <v>0</v>
      </c>
      <c r="V8" s="81">
        <f t="shared" si="5"/>
        <v>10</v>
      </c>
      <c r="W8" s="82">
        <f t="shared" si="6"/>
        <v>100</v>
      </c>
    </row>
    <row r="9" spans="1:23" ht="12.95" customHeight="1" x14ac:dyDescent="0.2">
      <c r="A9" s="73" t="s">
        <v>73</v>
      </c>
      <c r="B9" s="67">
        <v>17.7</v>
      </c>
      <c r="C9" s="67">
        <v>7.7231792452830188</v>
      </c>
      <c r="D9" s="68"/>
      <c r="E9" s="68">
        <v>0.51429999999999998</v>
      </c>
      <c r="F9" s="78">
        <v>40</v>
      </c>
      <c r="G9" s="78"/>
      <c r="H9" s="76">
        <v>80</v>
      </c>
      <c r="I9" s="78"/>
      <c r="J9" s="78">
        <v>20</v>
      </c>
      <c r="K9" s="64">
        <f t="shared" si="1"/>
        <v>140</v>
      </c>
      <c r="L9" s="70">
        <f t="shared" si="7"/>
        <v>1062</v>
      </c>
      <c r="M9" s="70">
        <f t="shared" si="8"/>
        <v>0</v>
      </c>
      <c r="N9" s="70">
        <f t="shared" si="9"/>
        <v>2159.4</v>
      </c>
      <c r="O9" s="70">
        <f t="shared" si="10"/>
        <v>0</v>
      </c>
      <c r="P9" s="70">
        <f t="shared" si="11"/>
        <v>531</v>
      </c>
      <c r="Q9" s="58">
        <f t="shared" si="3"/>
        <v>3752.4</v>
      </c>
      <c r="R9" s="81">
        <v>60</v>
      </c>
      <c r="S9" s="81">
        <f t="shared" si="4"/>
        <v>0</v>
      </c>
      <c r="T9" s="81">
        <v>122</v>
      </c>
      <c r="U9" s="81">
        <f t="shared" si="5"/>
        <v>0</v>
      </c>
      <c r="V9" s="81">
        <v>30</v>
      </c>
      <c r="W9" s="82">
        <f t="shared" si="6"/>
        <v>212</v>
      </c>
    </row>
    <row r="10" spans="1:23" ht="12.75" customHeight="1" x14ac:dyDescent="0.2">
      <c r="A10" s="73" t="s">
        <v>29</v>
      </c>
      <c r="B10" s="67">
        <v>46</v>
      </c>
      <c r="C10" s="67">
        <v>23.375384615384615</v>
      </c>
      <c r="D10" s="68"/>
      <c r="E10" s="68">
        <v>0.3</v>
      </c>
      <c r="F10" s="78"/>
      <c r="G10" s="78"/>
      <c r="H10" s="76"/>
      <c r="I10" s="78">
        <v>20</v>
      </c>
      <c r="J10" s="78"/>
      <c r="K10" s="64">
        <f t="shared" si="1"/>
        <v>20</v>
      </c>
      <c r="L10" s="70">
        <f t="shared" si="7"/>
        <v>0</v>
      </c>
      <c r="M10" s="70">
        <f t="shared" si="8"/>
        <v>0</v>
      </c>
      <c r="N10" s="70">
        <f t="shared" si="9"/>
        <v>0</v>
      </c>
      <c r="O10" s="70">
        <f t="shared" si="10"/>
        <v>1196</v>
      </c>
      <c r="P10" s="70">
        <f t="shared" si="11"/>
        <v>0</v>
      </c>
      <c r="Q10" s="58">
        <f t="shared" si="3"/>
        <v>1196</v>
      </c>
      <c r="R10" s="81">
        <f>F10*(1+$E10)</f>
        <v>0</v>
      </c>
      <c r="S10" s="81">
        <f t="shared" si="4"/>
        <v>0</v>
      </c>
      <c r="T10" s="81">
        <f>H10*(1+$E10)</f>
        <v>0</v>
      </c>
      <c r="U10" s="81">
        <f t="shared" si="5"/>
        <v>26</v>
      </c>
      <c r="V10" s="81">
        <f t="shared" si="5"/>
        <v>0</v>
      </c>
      <c r="W10" s="82">
        <f t="shared" si="6"/>
        <v>26</v>
      </c>
    </row>
    <row r="11" spans="1:23" ht="12.75" customHeight="1" x14ac:dyDescent="0.2">
      <c r="A11" s="73" t="s">
        <v>31</v>
      </c>
      <c r="B11" s="67">
        <v>79.5</v>
      </c>
      <c r="C11" s="67">
        <v>40.404846153846158</v>
      </c>
      <c r="D11" s="68"/>
      <c r="E11" s="68">
        <v>0.3</v>
      </c>
      <c r="F11" s="78">
        <v>20</v>
      </c>
      <c r="G11" s="78">
        <v>5</v>
      </c>
      <c r="H11" s="76">
        <v>10</v>
      </c>
      <c r="I11" s="78">
        <v>5</v>
      </c>
      <c r="J11" s="78"/>
      <c r="K11" s="64">
        <f t="shared" si="1"/>
        <v>40</v>
      </c>
      <c r="L11" s="70">
        <f t="shared" si="7"/>
        <v>2067</v>
      </c>
      <c r="M11" s="70">
        <f t="shared" si="8"/>
        <v>556.5</v>
      </c>
      <c r="N11" s="70">
        <f t="shared" si="9"/>
        <v>1033.5</v>
      </c>
      <c r="O11" s="70">
        <f t="shared" si="10"/>
        <v>477</v>
      </c>
      <c r="P11" s="70">
        <f t="shared" si="11"/>
        <v>0</v>
      </c>
      <c r="Q11" s="58">
        <f t="shared" si="3"/>
        <v>4134</v>
      </c>
      <c r="R11" s="81">
        <f>F11*(1+$E11)</f>
        <v>26</v>
      </c>
      <c r="S11" s="81">
        <v>7</v>
      </c>
      <c r="T11" s="81">
        <f>H11*(1+$E11)</f>
        <v>13</v>
      </c>
      <c r="U11" s="81">
        <v>6</v>
      </c>
      <c r="V11" s="81">
        <f t="shared" si="5"/>
        <v>0</v>
      </c>
      <c r="W11" s="82">
        <f t="shared" si="6"/>
        <v>52</v>
      </c>
    </row>
    <row r="12" spans="1:23" ht="12.75" customHeight="1" x14ac:dyDescent="0.2">
      <c r="A12" s="73" t="s">
        <v>32</v>
      </c>
      <c r="B12" s="67">
        <v>40</v>
      </c>
      <c r="C12" s="67">
        <v>20.473943661971834</v>
      </c>
      <c r="D12" s="68"/>
      <c r="E12" s="68">
        <v>0.3</v>
      </c>
      <c r="F12" s="78">
        <v>25</v>
      </c>
      <c r="G12" s="78">
        <v>20</v>
      </c>
      <c r="H12" s="76"/>
      <c r="I12" s="78"/>
      <c r="J12" s="78">
        <v>10</v>
      </c>
      <c r="K12" s="64">
        <f t="shared" si="1"/>
        <v>55</v>
      </c>
      <c r="L12" s="70">
        <f t="shared" si="7"/>
        <v>1280</v>
      </c>
      <c r="M12" s="70">
        <f t="shared" si="8"/>
        <v>1040</v>
      </c>
      <c r="N12" s="70">
        <f t="shared" si="9"/>
        <v>0</v>
      </c>
      <c r="O12" s="70">
        <f t="shared" si="10"/>
        <v>0</v>
      </c>
      <c r="P12" s="70">
        <f t="shared" si="11"/>
        <v>520</v>
      </c>
      <c r="Q12" s="58">
        <f t="shared" si="3"/>
        <v>2840</v>
      </c>
      <c r="R12" s="81">
        <v>32</v>
      </c>
      <c r="S12" s="81">
        <f t="shared" si="4"/>
        <v>26</v>
      </c>
      <c r="T12" s="81">
        <f>H12*(1+$E12)</f>
        <v>0</v>
      </c>
      <c r="U12" s="81">
        <f t="shared" si="5"/>
        <v>0</v>
      </c>
      <c r="V12" s="81">
        <f t="shared" si="5"/>
        <v>13</v>
      </c>
      <c r="W12" s="82">
        <f t="shared" si="6"/>
        <v>71</v>
      </c>
    </row>
    <row r="13" spans="1:23" ht="12.75" customHeight="1" x14ac:dyDescent="0.2">
      <c r="A13" s="73" t="s">
        <v>34</v>
      </c>
      <c r="B13" s="67">
        <v>54.7</v>
      </c>
      <c r="C13" s="67">
        <v>27.803538461538462</v>
      </c>
      <c r="D13" s="68"/>
      <c r="E13" s="68">
        <v>0.3</v>
      </c>
      <c r="F13" s="78">
        <v>15</v>
      </c>
      <c r="G13" s="78">
        <v>20</v>
      </c>
      <c r="H13" s="76">
        <v>5</v>
      </c>
      <c r="I13" s="78"/>
      <c r="J13" s="78"/>
      <c r="K13" s="64">
        <f t="shared" si="1"/>
        <v>40</v>
      </c>
      <c r="L13" s="70">
        <f t="shared" si="7"/>
        <v>1094</v>
      </c>
      <c r="M13" s="70">
        <f t="shared" si="8"/>
        <v>1422.2</v>
      </c>
      <c r="N13" s="70">
        <f t="shared" si="9"/>
        <v>328.20000000000005</v>
      </c>
      <c r="O13" s="70">
        <f t="shared" si="10"/>
        <v>0</v>
      </c>
      <c r="P13" s="70">
        <f t="shared" si="11"/>
        <v>0</v>
      </c>
      <c r="Q13" s="58">
        <f t="shared" si="3"/>
        <v>2844.3999999999996</v>
      </c>
      <c r="R13" s="81">
        <v>20</v>
      </c>
      <c r="S13" s="81">
        <f t="shared" si="4"/>
        <v>26</v>
      </c>
      <c r="T13" s="81">
        <v>6</v>
      </c>
      <c r="U13" s="81">
        <f t="shared" si="5"/>
        <v>0</v>
      </c>
      <c r="V13" s="81">
        <f t="shared" si="5"/>
        <v>0</v>
      </c>
      <c r="W13" s="82">
        <f t="shared" si="6"/>
        <v>52</v>
      </c>
    </row>
    <row r="14" spans="1:23" ht="12.75" customHeight="1" x14ac:dyDescent="0.2">
      <c r="A14" s="73" t="s">
        <v>37</v>
      </c>
      <c r="B14" s="67">
        <v>30.6</v>
      </c>
      <c r="C14" s="67">
        <v>15.547923076923079</v>
      </c>
      <c r="D14" s="68"/>
      <c r="E14" s="68">
        <v>0.3</v>
      </c>
      <c r="F14" s="78">
        <v>10</v>
      </c>
      <c r="G14" s="78">
        <v>10</v>
      </c>
      <c r="H14" s="76"/>
      <c r="I14" s="78">
        <v>10</v>
      </c>
      <c r="J14" s="78"/>
      <c r="K14" s="64">
        <f t="shared" si="1"/>
        <v>30</v>
      </c>
      <c r="L14" s="70">
        <f t="shared" si="7"/>
        <v>397.8</v>
      </c>
      <c r="M14" s="70">
        <f t="shared" si="8"/>
        <v>397.8</v>
      </c>
      <c r="N14" s="70">
        <f t="shared" si="9"/>
        <v>0</v>
      </c>
      <c r="O14" s="70">
        <f t="shared" si="10"/>
        <v>397.8</v>
      </c>
      <c r="P14" s="70">
        <f t="shared" si="11"/>
        <v>0</v>
      </c>
      <c r="Q14" s="58">
        <f t="shared" si="3"/>
        <v>1193.4000000000001</v>
      </c>
      <c r="R14" s="81">
        <f>F14*(1+$E14)</f>
        <v>13</v>
      </c>
      <c r="S14" s="81">
        <f t="shared" si="4"/>
        <v>13</v>
      </c>
      <c r="T14" s="81">
        <f>H14*(1+$E14)</f>
        <v>0</v>
      </c>
      <c r="U14" s="81">
        <f t="shared" si="5"/>
        <v>13</v>
      </c>
      <c r="V14" s="81">
        <f t="shared" si="5"/>
        <v>0</v>
      </c>
      <c r="W14" s="82">
        <f t="shared" si="6"/>
        <v>39</v>
      </c>
    </row>
    <row r="15" spans="1:23" ht="12.75" customHeight="1" x14ac:dyDescent="0.2">
      <c r="A15" s="73" t="s">
        <v>40</v>
      </c>
      <c r="B15" s="67">
        <v>93</v>
      </c>
      <c r="C15" s="67">
        <v>47.269307692307692</v>
      </c>
      <c r="D15" s="68"/>
      <c r="E15" s="68">
        <v>0.3</v>
      </c>
      <c r="F15" s="78">
        <v>10</v>
      </c>
      <c r="G15" s="78"/>
      <c r="H15" s="76">
        <v>5</v>
      </c>
      <c r="I15" s="78">
        <v>5</v>
      </c>
      <c r="J15" s="78"/>
      <c r="K15" s="64">
        <f>SUM(F15:J15)</f>
        <v>20</v>
      </c>
      <c r="L15" s="70">
        <f t="shared" si="7"/>
        <v>1209</v>
      </c>
      <c r="M15" s="70">
        <f t="shared" si="8"/>
        <v>0</v>
      </c>
      <c r="N15" s="70">
        <f t="shared" si="9"/>
        <v>558</v>
      </c>
      <c r="O15" s="70">
        <f t="shared" si="10"/>
        <v>651</v>
      </c>
      <c r="P15" s="70">
        <f t="shared" si="11"/>
        <v>0</v>
      </c>
      <c r="Q15" s="58">
        <f>SUM(L15:P15)</f>
        <v>2418</v>
      </c>
      <c r="R15" s="81">
        <f>F15*(1+$E15)</f>
        <v>13</v>
      </c>
      <c r="S15" s="81">
        <f>G15*(1+$E15)</f>
        <v>0</v>
      </c>
      <c r="T15" s="81">
        <v>6</v>
      </c>
      <c r="U15" s="81">
        <v>7</v>
      </c>
      <c r="V15" s="81">
        <f>J15*(1+$E15)</f>
        <v>0</v>
      </c>
      <c r="W15" s="82">
        <f>SUM(R15:V15)</f>
        <v>26</v>
      </c>
    </row>
    <row r="16" spans="1:23" ht="12.75" customHeight="1" x14ac:dyDescent="0.2">
      <c r="A16" s="73" t="s">
        <v>41</v>
      </c>
      <c r="B16" s="67">
        <v>124</v>
      </c>
      <c r="C16" s="67">
        <v>64.007734374999998</v>
      </c>
      <c r="D16" s="68"/>
      <c r="E16" s="68">
        <v>0.3</v>
      </c>
      <c r="F16" s="78">
        <v>10</v>
      </c>
      <c r="G16" s="78"/>
      <c r="H16" s="76">
        <v>5</v>
      </c>
      <c r="I16" s="78">
        <v>10</v>
      </c>
      <c r="J16" s="78"/>
      <c r="K16" s="64">
        <f>SUM(F16:J16)</f>
        <v>25</v>
      </c>
      <c r="L16" s="70">
        <f t="shared" si="7"/>
        <v>1612</v>
      </c>
      <c r="M16" s="70">
        <f t="shared" si="8"/>
        <v>0</v>
      </c>
      <c r="N16" s="70">
        <f t="shared" si="9"/>
        <v>744</v>
      </c>
      <c r="O16" s="70">
        <f t="shared" si="10"/>
        <v>1612</v>
      </c>
      <c r="P16" s="70">
        <f t="shared" si="11"/>
        <v>0</v>
      </c>
      <c r="Q16" s="58">
        <f>SUM(L16:P16)</f>
        <v>3968</v>
      </c>
      <c r="R16" s="81">
        <f>F16*(1+$E16)</f>
        <v>13</v>
      </c>
      <c r="S16" s="81">
        <f>G16*(1+$E16)</f>
        <v>0</v>
      </c>
      <c r="T16" s="81">
        <v>6</v>
      </c>
      <c r="U16" s="81">
        <f>I16*(1+$E16)</f>
        <v>13</v>
      </c>
      <c r="V16" s="81">
        <f>J16*(1+$E16)</f>
        <v>0</v>
      </c>
      <c r="W16" s="82">
        <f>SUM(R16:V16)</f>
        <v>32</v>
      </c>
    </row>
    <row r="17" spans="1:23" ht="12.75" customHeight="1" x14ac:dyDescent="0.2">
      <c r="A17" s="73" t="s">
        <v>38</v>
      </c>
      <c r="B17" s="67">
        <v>38</v>
      </c>
      <c r="C17" s="67">
        <v>19.611093750000002</v>
      </c>
      <c r="D17" s="68"/>
      <c r="E17" s="68">
        <v>0.3</v>
      </c>
      <c r="F17" s="78">
        <v>10</v>
      </c>
      <c r="G17" s="78"/>
      <c r="H17" s="76">
        <v>5</v>
      </c>
      <c r="I17" s="78">
        <v>10</v>
      </c>
      <c r="J17" s="78"/>
      <c r="K17" s="64">
        <f t="shared" si="1"/>
        <v>25</v>
      </c>
      <c r="L17" s="70">
        <f t="shared" si="7"/>
        <v>494</v>
      </c>
      <c r="M17" s="70">
        <f t="shared" si="8"/>
        <v>0</v>
      </c>
      <c r="N17" s="70">
        <f t="shared" si="9"/>
        <v>228</v>
      </c>
      <c r="O17" s="70">
        <f t="shared" si="10"/>
        <v>494</v>
      </c>
      <c r="P17" s="70">
        <f t="shared" si="11"/>
        <v>0</v>
      </c>
      <c r="Q17" s="58">
        <f t="shared" si="3"/>
        <v>1216</v>
      </c>
      <c r="R17" s="81">
        <f>F17*(1+$E17)</f>
        <v>13</v>
      </c>
      <c r="S17" s="81">
        <f t="shared" si="4"/>
        <v>0</v>
      </c>
      <c r="T17" s="81">
        <v>6</v>
      </c>
      <c r="U17" s="81">
        <f t="shared" si="5"/>
        <v>13</v>
      </c>
      <c r="V17" s="81">
        <f t="shared" si="5"/>
        <v>0</v>
      </c>
      <c r="W17" s="82">
        <f t="shared" si="6"/>
        <v>32</v>
      </c>
    </row>
    <row r="18" spans="1:23" ht="12.75" customHeight="1" x14ac:dyDescent="0.2">
      <c r="A18" s="73" t="s">
        <v>39</v>
      </c>
      <c r="B18" s="67">
        <v>63</v>
      </c>
      <c r="C18" s="67">
        <v>32.017692307692307</v>
      </c>
      <c r="D18" s="68"/>
      <c r="E18" s="68">
        <v>0.3</v>
      </c>
      <c r="F18" s="78">
        <v>5</v>
      </c>
      <c r="G18" s="78"/>
      <c r="H18" s="76">
        <v>5</v>
      </c>
      <c r="I18" s="78"/>
      <c r="J18" s="78"/>
      <c r="K18" s="64">
        <f t="shared" si="1"/>
        <v>10</v>
      </c>
      <c r="L18" s="70">
        <f t="shared" si="7"/>
        <v>378</v>
      </c>
      <c r="M18" s="70">
        <f t="shared" si="8"/>
        <v>0</v>
      </c>
      <c r="N18" s="70">
        <f t="shared" si="9"/>
        <v>441</v>
      </c>
      <c r="O18" s="70">
        <f t="shared" si="10"/>
        <v>0</v>
      </c>
      <c r="P18" s="70">
        <f t="shared" si="11"/>
        <v>0</v>
      </c>
      <c r="Q18" s="58">
        <f t="shared" si="3"/>
        <v>819</v>
      </c>
      <c r="R18" s="81">
        <v>6</v>
      </c>
      <c r="S18" s="81">
        <f t="shared" si="4"/>
        <v>0</v>
      </c>
      <c r="T18" s="81">
        <v>7</v>
      </c>
      <c r="U18" s="81">
        <f t="shared" si="5"/>
        <v>0</v>
      </c>
      <c r="V18" s="81">
        <f t="shared" si="5"/>
        <v>0</v>
      </c>
      <c r="W18" s="82">
        <f t="shared" si="6"/>
        <v>13</v>
      </c>
    </row>
    <row r="19" spans="1:23" ht="12.75" customHeight="1" x14ac:dyDescent="0.2">
      <c r="A19" s="73" t="s">
        <v>42</v>
      </c>
      <c r="B19" s="67">
        <v>58.9</v>
      </c>
      <c r="C19" s="67">
        <v>32.429916666666664</v>
      </c>
      <c r="D19" s="68"/>
      <c r="E19" s="68">
        <v>0.3</v>
      </c>
      <c r="F19" s="78"/>
      <c r="G19" s="78"/>
      <c r="H19" s="76">
        <v>5</v>
      </c>
      <c r="I19" s="78"/>
      <c r="J19" s="78"/>
      <c r="K19" s="64">
        <f t="shared" si="1"/>
        <v>5</v>
      </c>
      <c r="L19" s="70">
        <f t="shared" si="7"/>
        <v>0</v>
      </c>
      <c r="M19" s="70">
        <f t="shared" si="8"/>
        <v>0</v>
      </c>
      <c r="N19" s="70">
        <f t="shared" si="9"/>
        <v>353.4</v>
      </c>
      <c r="O19" s="70">
        <f t="shared" si="10"/>
        <v>0</v>
      </c>
      <c r="P19" s="70">
        <f t="shared" si="11"/>
        <v>0</v>
      </c>
      <c r="Q19" s="58">
        <f t="shared" si="3"/>
        <v>353.4</v>
      </c>
      <c r="R19" s="81">
        <f t="shared" ref="R19:R27" si="12">F19*(1+$E19)</f>
        <v>0</v>
      </c>
      <c r="S19" s="81">
        <f t="shared" si="4"/>
        <v>0</v>
      </c>
      <c r="T19" s="81">
        <v>6</v>
      </c>
      <c r="U19" s="81">
        <f t="shared" si="5"/>
        <v>0</v>
      </c>
      <c r="V19" s="81">
        <f t="shared" si="5"/>
        <v>0</v>
      </c>
      <c r="W19" s="82">
        <f t="shared" si="6"/>
        <v>6</v>
      </c>
    </row>
    <row r="20" spans="1:23" ht="12.75" customHeight="1" x14ac:dyDescent="0.2">
      <c r="A20" s="73" t="s">
        <v>44</v>
      </c>
      <c r="B20" s="67">
        <v>18.5</v>
      </c>
      <c r="C20" s="67">
        <v>9.3995384615384623</v>
      </c>
      <c r="D20" s="68"/>
      <c r="E20" s="68">
        <v>0.3</v>
      </c>
      <c r="F20" s="78">
        <v>10</v>
      </c>
      <c r="G20" s="78"/>
      <c r="H20" s="76">
        <v>10</v>
      </c>
      <c r="I20" s="78"/>
      <c r="J20" s="78"/>
      <c r="K20" s="64">
        <f t="shared" si="1"/>
        <v>20</v>
      </c>
      <c r="L20" s="70">
        <f t="shared" si="7"/>
        <v>240.5</v>
      </c>
      <c r="M20" s="70">
        <f t="shared" si="8"/>
        <v>0</v>
      </c>
      <c r="N20" s="70">
        <f t="shared" si="9"/>
        <v>240.5</v>
      </c>
      <c r="O20" s="70">
        <f t="shared" si="10"/>
        <v>0</v>
      </c>
      <c r="P20" s="70">
        <f t="shared" si="11"/>
        <v>0</v>
      </c>
      <c r="Q20" s="58">
        <f t="shared" si="3"/>
        <v>481</v>
      </c>
      <c r="R20" s="81">
        <f t="shared" si="12"/>
        <v>13</v>
      </c>
      <c r="S20" s="81">
        <f t="shared" si="4"/>
        <v>0</v>
      </c>
      <c r="T20" s="81">
        <f>H20*(1+$E20)</f>
        <v>13</v>
      </c>
      <c r="U20" s="81">
        <f t="shared" si="5"/>
        <v>0</v>
      </c>
      <c r="V20" s="81">
        <f t="shared" si="5"/>
        <v>0</v>
      </c>
      <c r="W20" s="82">
        <f t="shared" si="6"/>
        <v>26</v>
      </c>
    </row>
    <row r="21" spans="1:23" ht="12.75" customHeight="1" x14ac:dyDescent="0.2">
      <c r="A21" s="73" t="s">
        <v>45</v>
      </c>
      <c r="B21" s="67">
        <v>23.6</v>
      </c>
      <c r="C21" s="67">
        <v>11.992230769230769</v>
      </c>
      <c r="D21" s="68"/>
      <c r="E21" s="68">
        <v>0.3</v>
      </c>
      <c r="F21" s="78">
        <v>20</v>
      </c>
      <c r="G21" s="78">
        <v>20</v>
      </c>
      <c r="H21" s="76"/>
      <c r="I21" s="78"/>
      <c r="J21" s="78"/>
      <c r="K21" s="64">
        <f t="shared" si="1"/>
        <v>40</v>
      </c>
      <c r="L21" s="70">
        <f t="shared" si="7"/>
        <v>613.6</v>
      </c>
      <c r="M21" s="70">
        <f t="shared" si="8"/>
        <v>613.6</v>
      </c>
      <c r="N21" s="70">
        <f t="shared" si="9"/>
        <v>0</v>
      </c>
      <c r="O21" s="70">
        <f t="shared" si="10"/>
        <v>0</v>
      </c>
      <c r="P21" s="70">
        <f t="shared" si="11"/>
        <v>0</v>
      </c>
      <c r="Q21" s="58">
        <f t="shared" si="3"/>
        <v>1227.2</v>
      </c>
      <c r="R21" s="81">
        <f t="shared" si="12"/>
        <v>26</v>
      </c>
      <c r="S21" s="81">
        <f t="shared" si="4"/>
        <v>26</v>
      </c>
      <c r="T21" s="81">
        <f>H21*(1+$E21)</f>
        <v>0</v>
      </c>
      <c r="U21" s="81">
        <f t="shared" si="5"/>
        <v>0</v>
      </c>
      <c r="V21" s="81">
        <f t="shared" si="5"/>
        <v>0</v>
      </c>
      <c r="W21" s="82">
        <f t="shared" si="6"/>
        <v>52</v>
      </c>
    </row>
    <row r="22" spans="1:23" ht="12.75" customHeight="1" x14ac:dyDescent="0.2">
      <c r="A22" s="73" t="s">
        <v>46</v>
      </c>
      <c r="B22" s="67">
        <v>26.4</v>
      </c>
      <c r="C22" s="67">
        <v>13.416153846153847</v>
      </c>
      <c r="D22" s="68"/>
      <c r="E22" s="68">
        <v>0.3</v>
      </c>
      <c r="F22" s="78">
        <v>20</v>
      </c>
      <c r="G22" s="78">
        <v>20</v>
      </c>
      <c r="H22" s="76">
        <v>20</v>
      </c>
      <c r="I22" s="78">
        <v>20</v>
      </c>
      <c r="J22" s="78">
        <v>40</v>
      </c>
      <c r="K22" s="64">
        <f t="shared" si="1"/>
        <v>120</v>
      </c>
      <c r="L22" s="70">
        <f t="shared" si="7"/>
        <v>686.4</v>
      </c>
      <c r="M22" s="70">
        <f t="shared" si="8"/>
        <v>686.4</v>
      </c>
      <c r="N22" s="70">
        <f t="shared" si="9"/>
        <v>686.4</v>
      </c>
      <c r="O22" s="70">
        <f t="shared" si="10"/>
        <v>686.4</v>
      </c>
      <c r="P22" s="70">
        <f t="shared" si="11"/>
        <v>1372.8</v>
      </c>
      <c r="Q22" s="58">
        <f t="shared" si="3"/>
        <v>4118.3999999999996</v>
      </c>
      <c r="R22" s="81">
        <f t="shared" si="12"/>
        <v>26</v>
      </c>
      <c r="S22" s="81">
        <f t="shared" si="4"/>
        <v>26</v>
      </c>
      <c r="T22" s="81">
        <f>H22*(1+$E22)</f>
        <v>26</v>
      </c>
      <c r="U22" s="81">
        <f t="shared" si="5"/>
        <v>26</v>
      </c>
      <c r="V22" s="81">
        <f t="shared" si="5"/>
        <v>52</v>
      </c>
      <c r="W22" s="82">
        <f t="shared" si="6"/>
        <v>156</v>
      </c>
    </row>
    <row r="23" spans="1:23" ht="12.75" customHeight="1" x14ac:dyDescent="0.2">
      <c r="A23" s="73" t="s">
        <v>47</v>
      </c>
      <c r="B23" s="67">
        <v>48.7</v>
      </c>
      <c r="C23" s="67">
        <v>24.749923076923078</v>
      </c>
      <c r="D23" s="68"/>
      <c r="E23" s="68">
        <v>0.3</v>
      </c>
      <c r="F23" s="78">
        <v>10</v>
      </c>
      <c r="G23" s="78"/>
      <c r="H23" s="76">
        <v>5</v>
      </c>
      <c r="I23" s="78">
        <v>5</v>
      </c>
      <c r="J23" s="78">
        <v>30</v>
      </c>
      <c r="K23" s="64">
        <f t="shared" si="1"/>
        <v>50</v>
      </c>
      <c r="L23" s="70">
        <f t="shared" si="7"/>
        <v>633.1</v>
      </c>
      <c r="M23" s="70">
        <f t="shared" si="8"/>
        <v>0</v>
      </c>
      <c r="N23" s="70">
        <f t="shared" si="9"/>
        <v>292.20000000000005</v>
      </c>
      <c r="O23" s="70">
        <f t="shared" si="10"/>
        <v>340.90000000000003</v>
      </c>
      <c r="P23" s="70">
        <f t="shared" si="11"/>
        <v>1899.3000000000002</v>
      </c>
      <c r="Q23" s="58">
        <f t="shared" si="3"/>
        <v>3165.5</v>
      </c>
      <c r="R23" s="81">
        <f t="shared" si="12"/>
        <v>13</v>
      </c>
      <c r="S23" s="81">
        <f t="shared" si="4"/>
        <v>0</v>
      </c>
      <c r="T23" s="81">
        <v>6</v>
      </c>
      <c r="U23" s="81">
        <v>7</v>
      </c>
      <c r="V23" s="81">
        <f t="shared" si="5"/>
        <v>39</v>
      </c>
      <c r="W23" s="82">
        <f t="shared" si="6"/>
        <v>65</v>
      </c>
    </row>
    <row r="24" spans="1:23" ht="12.75" customHeight="1" x14ac:dyDescent="0.2">
      <c r="A24" s="73" t="s">
        <v>49</v>
      </c>
      <c r="B24" s="67">
        <v>65</v>
      </c>
      <c r="C24" s="67">
        <v>55.25</v>
      </c>
      <c r="D24" s="68"/>
      <c r="E24" s="68">
        <v>0</v>
      </c>
      <c r="F24" s="78"/>
      <c r="G24" s="78"/>
      <c r="H24" s="76"/>
      <c r="I24" s="78"/>
      <c r="J24" s="78">
        <v>2</v>
      </c>
      <c r="K24" s="64">
        <f t="shared" si="1"/>
        <v>2</v>
      </c>
      <c r="L24" s="70">
        <f t="shared" si="7"/>
        <v>0</v>
      </c>
      <c r="M24" s="70">
        <f t="shared" si="8"/>
        <v>0</v>
      </c>
      <c r="N24" s="70">
        <f t="shared" si="9"/>
        <v>0</v>
      </c>
      <c r="O24" s="70">
        <f t="shared" si="10"/>
        <v>0</v>
      </c>
      <c r="P24" s="70">
        <f t="shared" si="11"/>
        <v>130</v>
      </c>
      <c r="Q24" s="58">
        <f t="shared" si="3"/>
        <v>130</v>
      </c>
      <c r="R24" s="81">
        <f t="shared" si="12"/>
        <v>0</v>
      </c>
      <c r="S24" s="81">
        <f t="shared" si="4"/>
        <v>0</v>
      </c>
      <c r="T24" s="81">
        <f t="shared" si="4"/>
        <v>0</v>
      </c>
      <c r="U24" s="81">
        <f t="shared" si="5"/>
        <v>0</v>
      </c>
      <c r="V24" s="81">
        <f t="shared" si="5"/>
        <v>2</v>
      </c>
      <c r="W24" s="82">
        <f t="shared" si="6"/>
        <v>2</v>
      </c>
    </row>
    <row r="25" spans="1:23" ht="12.75" customHeight="1" x14ac:dyDescent="0.2">
      <c r="A25" s="73" t="s">
        <v>50</v>
      </c>
      <c r="B25" s="67">
        <v>65</v>
      </c>
      <c r="C25" s="67">
        <v>55.25</v>
      </c>
      <c r="D25" s="68"/>
      <c r="E25" s="68">
        <v>0</v>
      </c>
      <c r="F25" s="78"/>
      <c r="G25" s="78"/>
      <c r="H25" s="76"/>
      <c r="I25" s="78"/>
      <c r="J25" s="78">
        <v>2</v>
      </c>
      <c r="K25" s="64">
        <f t="shared" si="1"/>
        <v>2</v>
      </c>
      <c r="L25" s="70">
        <f t="shared" si="7"/>
        <v>0</v>
      </c>
      <c r="M25" s="70">
        <f t="shared" si="8"/>
        <v>0</v>
      </c>
      <c r="N25" s="70">
        <f t="shared" si="9"/>
        <v>0</v>
      </c>
      <c r="O25" s="70">
        <f t="shared" si="10"/>
        <v>0</v>
      </c>
      <c r="P25" s="70">
        <f t="shared" si="11"/>
        <v>130</v>
      </c>
      <c r="Q25" s="58">
        <f t="shared" si="3"/>
        <v>130</v>
      </c>
      <c r="R25" s="81">
        <f t="shared" si="12"/>
        <v>0</v>
      </c>
      <c r="S25" s="81">
        <f t="shared" si="4"/>
        <v>0</v>
      </c>
      <c r="T25" s="81">
        <f t="shared" si="4"/>
        <v>0</v>
      </c>
      <c r="U25" s="81">
        <f t="shared" si="5"/>
        <v>0</v>
      </c>
      <c r="V25" s="81">
        <f t="shared" si="5"/>
        <v>2</v>
      </c>
      <c r="W25" s="82">
        <f t="shared" si="6"/>
        <v>2</v>
      </c>
    </row>
    <row r="26" spans="1:23" ht="12.75" customHeight="1" x14ac:dyDescent="0.2">
      <c r="A26" s="73" t="s">
        <v>52</v>
      </c>
      <c r="B26" s="67">
        <v>65</v>
      </c>
      <c r="C26" s="67">
        <v>55.25</v>
      </c>
      <c r="D26" s="68"/>
      <c r="E26" s="68">
        <v>0</v>
      </c>
      <c r="F26" s="78"/>
      <c r="G26" s="78"/>
      <c r="H26" s="76"/>
      <c r="I26" s="78"/>
      <c r="J26" s="78">
        <v>2</v>
      </c>
      <c r="K26" s="64">
        <f t="shared" si="1"/>
        <v>2</v>
      </c>
      <c r="L26" s="70">
        <f t="shared" si="7"/>
        <v>0</v>
      </c>
      <c r="M26" s="70">
        <f t="shared" si="8"/>
        <v>0</v>
      </c>
      <c r="N26" s="70">
        <f t="shared" si="9"/>
        <v>0</v>
      </c>
      <c r="O26" s="70">
        <f t="shared" si="10"/>
        <v>0</v>
      </c>
      <c r="P26" s="70">
        <f t="shared" si="11"/>
        <v>130</v>
      </c>
      <c r="Q26" s="58">
        <f t="shared" si="3"/>
        <v>130</v>
      </c>
      <c r="R26" s="81">
        <f t="shared" si="12"/>
        <v>0</v>
      </c>
      <c r="S26" s="81">
        <f t="shared" si="4"/>
        <v>0</v>
      </c>
      <c r="T26" s="81">
        <f t="shared" si="4"/>
        <v>0</v>
      </c>
      <c r="U26" s="81">
        <f t="shared" si="5"/>
        <v>0</v>
      </c>
      <c r="V26" s="81">
        <f t="shared" si="5"/>
        <v>2</v>
      </c>
      <c r="W26" s="82">
        <f t="shared" si="6"/>
        <v>2</v>
      </c>
    </row>
    <row r="27" spans="1:23" ht="12.75" customHeight="1" x14ac:dyDescent="0.2">
      <c r="A27" s="73" t="s">
        <v>53</v>
      </c>
      <c r="B27" s="67">
        <v>65</v>
      </c>
      <c r="C27" s="67">
        <v>55.25</v>
      </c>
      <c r="D27" s="68"/>
      <c r="E27" s="68">
        <v>0</v>
      </c>
      <c r="F27" s="78"/>
      <c r="G27" s="78"/>
      <c r="H27" s="76"/>
      <c r="I27" s="78"/>
      <c r="J27" s="78">
        <v>2</v>
      </c>
      <c r="K27" s="64">
        <f t="shared" si="1"/>
        <v>2</v>
      </c>
      <c r="L27" s="70">
        <f t="shared" si="7"/>
        <v>0</v>
      </c>
      <c r="M27" s="70">
        <f t="shared" si="8"/>
        <v>0</v>
      </c>
      <c r="N27" s="70">
        <f t="shared" si="9"/>
        <v>0</v>
      </c>
      <c r="O27" s="70">
        <f t="shared" si="10"/>
        <v>0</v>
      </c>
      <c r="P27" s="70">
        <f t="shared" si="11"/>
        <v>130</v>
      </c>
      <c r="Q27" s="58">
        <f t="shared" si="3"/>
        <v>130</v>
      </c>
      <c r="R27" s="81">
        <f t="shared" si="12"/>
        <v>0</v>
      </c>
      <c r="S27" s="81">
        <f t="shared" si="4"/>
        <v>0</v>
      </c>
      <c r="T27" s="81">
        <f t="shared" si="4"/>
        <v>0</v>
      </c>
      <c r="U27" s="81">
        <f t="shared" si="5"/>
        <v>0</v>
      </c>
      <c r="V27" s="81">
        <f t="shared" si="5"/>
        <v>2</v>
      </c>
      <c r="W27" s="82">
        <f t="shared" si="6"/>
        <v>2</v>
      </c>
    </row>
    <row r="28" spans="1:23" ht="12.75" customHeight="1" x14ac:dyDescent="0.2">
      <c r="A28" s="73" t="s">
        <v>54</v>
      </c>
      <c r="B28" s="67">
        <v>62</v>
      </c>
      <c r="C28" s="67">
        <v>40.988900000000001</v>
      </c>
      <c r="D28" s="68"/>
      <c r="E28" s="68">
        <v>0.2858</v>
      </c>
      <c r="F28" s="78">
        <v>24</v>
      </c>
      <c r="G28" s="78"/>
      <c r="H28" s="76"/>
      <c r="I28" s="78">
        <v>12</v>
      </c>
      <c r="J28" s="78">
        <v>6</v>
      </c>
      <c r="K28" s="64">
        <f t="shared" si="1"/>
        <v>42</v>
      </c>
      <c r="L28" s="70">
        <f t="shared" si="7"/>
        <v>1860</v>
      </c>
      <c r="M28" s="70">
        <f t="shared" si="8"/>
        <v>0</v>
      </c>
      <c r="N28" s="70">
        <f t="shared" si="9"/>
        <v>0</v>
      </c>
      <c r="O28" s="70">
        <f t="shared" si="10"/>
        <v>930</v>
      </c>
      <c r="P28" s="70">
        <f t="shared" si="11"/>
        <v>558</v>
      </c>
      <c r="Q28" s="58">
        <f t="shared" si="3"/>
        <v>3348</v>
      </c>
      <c r="R28" s="81">
        <v>30</v>
      </c>
      <c r="S28" s="81">
        <f t="shared" si="4"/>
        <v>0</v>
      </c>
      <c r="T28" s="81">
        <f t="shared" si="4"/>
        <v>0</v>
      </c>
      <c r="U28" s="81">
        <v>15</v>
      </c>
      <c r="V28" s="81">
        <v>9</v>
      </c>
      <c r="W28" s="82">
        <f t="shared" si="6"/>
        <v>54</v>
      </c>
    </row>
    <row r="29" spans="1:23" ht="12.75" customHeight="1" x14ac:dyDescent="0.2">
      <c r="A29" s="73" t="s">
        <v>55</v>
      </c>
      <c r="B29" s="67">
        <v>62</v>
      </c>
      <c r="C29" s="67">
        <v>52.7</v>
      </c>
      <c r="D29" s="68"/>
      <c r="E29" s="68">
        <v>0</v>
      </c>
      <c r="F29" s="78">
        <v>24</v>
      </c>
      <c r="G29" s="78"/>
      <c r="H29" s="76"/>
      <c r="I29" s="78">
        <v>12</v>
      </c>
      <c r="J29" s="78">
        <v>6</v>
      </c>
      <c r="K29" s="64">
        <f t="shared" si="1"/>
        <v>42</v>
      </c>
      <c r="L29" s="70">
        <f t="shared" si="7"/>
        <v>1488</v>
      </c>
      <c r="M29" s="70">
        <f t="shared" si="8"/>
        <v>0</v>
      </c>
      <c r="N29" s="70">
        <f t="shared" si="9"/>
        <v>0</v>
      </c>
      <c r="O29" s="70">
        <f t="shared" si="10"/>
        <v>744</v>
      </c>
      <c r="P29" s="70">
        <f t="shared" si="11"/>
        <v>372</v>
      </c>
      <c r="Q29" s="58">
        <f t="shared" si="3"/>
        <v>2604</v>
      </c>
      <c r="R29" s="81">
        <f>F29*(1+$E29)</f>
        <v>24</v>
      </c>
      <c r="S29" s="81">
        <f t="shared" si="4"/>
        <v>0</v>
      </c>
      <c r="T29" s="81">
        <f t="shared" si="4"/>
        <v>0</v>
      </c>
      <c r="U29" s="81">
        <f t="shared" si="5"/>
        <v>12</v>
      </c>
      <c r="V29" s="81">
        <f t="shared" si="5"/>
        <v>6</v>
      </c>
      <c r="W29" s="82">
        <f t="shared" si="6"/>
        <v>42</v>
      </c>
    </row>
    <row r="30" spans="1:23" ht="12.75" customHeight="1" x14ac:dyDescent="0.2">
      <c r="A30" s="73" t="s">
        <v>58</v>
      </c>
      <c r="B30" s="67">
        <v>69.099999999999994</v>
      </c>
      <c r="C30" s="67">
        <v>58.74</v>
      </c>
      <c r="D30" s="68"/>
      <c r="E30" s="68">
        <v>0</v>
      </c>
      <c r="F30" s="78"/>
      <c r="G30" s="78"/>
      <c r="H30" s="76"/>
      <c r="I30" s="78"/>
      <c r="J30" s="78">
        <v>2</v>
      </c>
      <c r="K30" s="64">
        <f t="shared" si="1"/>
        <v>2</v>
      </c>
      <c r="L30" s="70">
        <f t="shared" si="7"/>
        <v>0</v>
      </c>
      <c r="M30" s="70">
        <f t="shared" si="8"/>
        <v>0</v>
      </c>
      <c r="N30" s="70">
        <f t="shared" si="9"/>
        <v>0</v>
      </c>
      <c r="O30" s="70">
        <f t="shared" si="10"/>
        <v>0</v>
      </c>
      <c r="P30" s="70">
        <f t="shared" si="11"/>
        <v>138.19999999999999</v>
      </c>
      <c r="Q30" s="58">
        <f t="shared" si="3"/>
        <v>138.19999999999999</v>
      </c>
      <c r="R30" s="81">
        <f>F30*(1+$E30)</f>
        <v>0</v>
      </c>
      <c r="S30" s="81">
        <f t="shared" si="4"/>
        <v>0</v>
      </c>
      <c r="T30" s="81">
        <f t="shared" si="4"/>
        <v>0</v>
      </c>
      <c r="U30" s="81">
        <f t="shared" si="5"/>
        <v>0</v>
      </c>
      <c r="V30" s="81">
        <f t="shared" si="5"/>
        <v>2</v>
      </c>
      <c r="W30" s="82">
        <f t="shared" si="6"/>
        <v>2</v>
      </c>
    </row>
    <row r="31" spans="1:23" ht="12.75" customHeight="1" x14ac:dyDescent="0.2">
      <c r="A31" s="73" t="s">
        <v>59</v>
      </c>
      <c r="B31" s="67">
        <v>69.099999999999994</v>
      </c>
      <c r="C31" s="67">
        <v>58.74</v>
      </c>
      <c r="D31" s="68"/>
      <c r="E31" s="68">
        <v>0</v>
      </c>
      <c r="F31" s="78"/>
      <c r="G31" s="78"/>
      <c r="H31" s="76"/>
      <c r="I31" s="78"/>
      <c r="J31" s="78">
        <v>2</v>
      </c>
      <c r="K31" s="64">
        <f t="shared" si="1"/>
        <v>2</v>
      </c>
      <c r="L31" s="70">
        <f t="shared" si="7"/>
        <v>0</v>
      </c>
      <c r="M31" s="70">
        <f t="shared" si="8"/>
        <v>0</v>
      </c>
      <c r="N31" s="70">
        <f t="shared" si="9"/>
        <v>0</v>
      </c>
      <c r="O31" s="70">
        <f t="shared" si="10"/>
        <v>0</v>
      </c>
      <c r="P31" s="70">
        <f t="shared" si="11"/>
        <v>138.19999999999999</v>
      </c>
      <c r="Q31" s="58">
        <f t="shared" si="3"/>
        <v>138.19999999999999</v>
      </c>
      <c r="R31" s="81">
        <f>F31*(1+$E31)</f>
        <v>0</v>
      </c>
      <c r="S31" s="81">
        <f t="shared" si="4"/>
        <v>0</v>
      </c>
      <c r="T31" s="81">
        <f t="shared" si="4"/>
        <v>0</v>
      </c>
      <c r="U31" s="81">
        <f t="shared" si="5"/>
        <v>0</v>
      </c>
      <c r="V31" s="81">
        <f t="shared" si="5"/>
        <v>2</v>
      </c>
      <c r="W31" s="82">
        <f t="shared" si="6"/>
        <v>2</v>
      </c>
    </row>
  </sheetData>
  <sheetProtection algorithmName="SHA-512" hashValue="GOoCzsPH+dfYdMwpdWRBag/OlQscoofaE8bNm96i+HG/y8d3A7ghbcWTIpFGy5W8YETn5MsBkVNVKzeTqhwcZQ==" saltValue="LhS1M1KQHRdTyEs4JhoFKg==" spinCount="100000" sheet="1" objects="1" scenarios="1"/>
  <protectedRanges>
    <protectedRange password="EC0E" sqref="H6:H31" name="CH"/>
    <protectedRange algorithmName="SHA-512" hashValue="BT2BqLg5AMnt+NjlXIPR+fmrcudDUyjR5fMdWcjsEORGf7Y+KXb81oCjAGNU7Oo9FOp0vytq9yP+c8wBUZ3OQg==" saltValue="2jvUS2t6P3tbhhQHa3JYHg==" spinCount="100000" sqref="F6:F31" name="SA"/>
    <protectedRange password="C6C6" sqref="J6:J31" name="ID_1"/>
    <protectedRange password="8FC7" sqref="G6:G31" name="LP_1"/>
    <protectedRange password="8D19" sqref="I6:I31" name="LO_1"/>
  </protectedRanges>
  <mergeCells count="11">
    <mergeCell ref="F1:K1"/>
    <mergeCell ref="R1:V1"/>
    <mergeCell ref="B2:E2"/>
    <mergeCell ref="F2:K2"/>
    <mergeCell ref="L2:Q2"/>
    <mergeCell ref="R2:W2"/>
    <mergeCell ref="B3:D3"/>
    <mergeCell ref="F3:J3"/>
    <mergeCell ref="L3:P3"/>
    <mergeCell ref="R3:V3"/>
    <mergeCell ref="D4:E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workbookViewId="0"/>
  </sheetViews>
  <sheetFormatPr baseColWidth="10" defaultColWidth="10.85546875" defaultRowHeight="12.75" x14ac:dyDescent="0.2"/>
  <cols>
    <col min="1" max="1" width="26.42578125" style="48" bestFit="1" customWidth="1"/>
    <col min="2" max="2" width="6.42578125" style="59" bestFit="1" customWidth="1"/>
    <col min="3" max="3" width="6.42578125" style="59" customWidth="1"/>
    <col min="4" max="4" width="5.42578125" style="59" bestFit="1" customWidth="1"/>
    <col min="5" max="5" width="5.85546875" style="59" bestFit="1" customWidth="1"/>
    <col min="6" max="8" width="4" style="59" bestFit="1" customWidth="1"/>
    <col min="9" max="10" width="4" style="59" customWidth="1"/>
    <col min="11" max="11" width="6.7109375" style="59" customWidth="1"/>
    <col min="12" max="12" width="7.42578125" style="59" bestFit="1" customWidth="1"/>
    <col min="13" max="14" width="6.42578125" style="59" bestFit="1" customWidth="1"/>
    <col min="15" max="15" width="7.42578125" style="59" bestFit="1" customWidth="1"/>
    <col min="16" max="16" width="6.42578125" style="59" customWidth="1"/>
    <col min="17" max="17" width="7.42578125" style="59" customWidth="1"/>
    <col min="18" max="19" width="4" style="59" bestFit="1" customWidth="1"/>
    <col min="20" max="20" width="4.140625" style="59" bestFit="1" customWidth="1"/>
    <col min="21" max="22" width="4" style="59" customWidth="1"/>
    <col min="23" max="23" width="9.140625" style="59" bestFit="1" customWidth="1"/>
    <col min="24" max="16384" width="10.85546875" style="59"/>
  </cols>
  <sheetData>
    <row r="1" spans="1:23" ht="15" customHeight="1" x14ac:dyDescent="0.2">
      <c r="A1" s="49"/>
      <c r="B1" s="55"/>
      <c r="C1" s="56"/>
      <c r="D1" s="56"/>
      <c r="E1" s="56"/>
      <c r="F1" s="93" t="s">
        <v>18</v>
      </c>
      <c r="G1" s="93"/>
      <c r="H1" s="93"/>
      <c r="I1" s="93"/>
      <c r="J1" s="93"/>
      <c r="K1" s="94"/>
      <c r="L1" s="57">
        <f>L4*(1-$E$3)</f>
        <v>11496.760352199999</v>
      </c>
      <c r="M1" s="57">
        <f t="shared" ref="M1:Q1" si="0">M4*(1-$E$3)</f>
        <v>4079.7716261</v>
      </c>
      <c r="N1" s="57">
        <f t="shared" si="0"/>
        <v>5366.720746</v>
      </c>
      <c r="O1" s="57">
        <f t="shared" si="0"/>
        <v>5914.1114854999996</v>
      </c>
      <c r="P1" s="57">
        <f t="shared" si="0"/>
        <v>5737.3015248000002</v>
      </c>
      <c r="Q1" s="58">
        <f t="shared" si="0"/>
        <v>32594.665734600003</v>
      </c>
      <c r="R1" s="90" t="s">
        <v>9</v>
      </c>
      <c r="S1" s="91"/>
      <c r="T1" s="91"/>
      <c r="U1" s="91"/>
      <c r="V1" s="92"/>
      <c r="W1" s="88" t="s">
        <v>77</v>
      </c>
    </row>
    <row r="2" spans="1:23" x14ac:dyDescent="0.2">
      <c r="A2" s="51"/>
      <c r="B2" s="96" t="s">
        <v>16</v>
      </c>
      <c r="C2" s="97"/>
      <c r="D2" s="97"/>
      <c r="E2" s="98"/>
      <c r="F2" s="99" t="s">
        <v>11</v>
      </c>
      <c r="G2" s="100"/>
      <c r="H2" s="100"/>
      <c r="I2" s="100"/>
      <c r="J2" s="100"/>
      <c r="K2" s="101"/>
      <c r="L2" s="102" t="s">
        <v>75</v>
      </c>
      <c r="M2" s="102"/>
      <c r="N2" s="102"/>
      <c r="O2" s="102"/>
      <c r="P2" s="102"/>
      <c r="Q2" s="102"/>
      <c r="R2" s="102" t="s">
        <v>15</v>
      </c>
      <c r="S2" s="102"/>
      <c r="T2" s="102"/>
      <c r="U2" s="102"/>
      <c r="V2" s="102"/>
      <c r="W2" s="102"/>
    </row>
    <row r="3" spans="1:23" x14ac:dyDescent="0.2">
      <c r="A3" s="51"/>
      <c r="B3" s="102" t="s">
        <v>17</v>
      </c>
      <c r="C3" s="102"/>
      <c r="D3" s="102"/>
      <c r="E3" s="61">
        <v>0.03</v>
      </c>
      <c r="F3" s="103" t="s">
        <v>13</v>
      </c>
      <c r="G3" s="104"/>
      <c r="H3" s="104"/>
      <c r="I3" s="104"/>
      <c r="J3" s="104"/>
      <c r="K3" s="54" t="s">
        <v>12</v>
      </c>
      <c r="L3" s="103" t="s">
        <v>13</v>
      </c>
      <c r="M3" s="104"/>
      <c r="N3" s="104"/>
      <c r="O3" s="104"/>
      <c r="P3" s="104"/>
      <c r="Q3" s="54" t="s">
        <v>14</v>
      </c>
      <c r="R3" s="103" t="s">
        <v>13</v>
      </c>
      <c r="S3" s="104"/>
      <c r="T3" s="104"/>
      <c r="U3" s="104"/>
      <c r="V3" s="104"/>
      <c r="W3" s="54" t="s">
        <v>12</v>
      </c>
    </row>
    <row r="4" spans="1:23" x14ac:dyDescent="0.2">
      <c r="A4" s="50"/>
      <c r="B4" s="62"/>
      <c r="C4" s="62"/>
      <c r="D4" s="95" t="s">
        <v>6</v>
      </c>
      <c r="E4" s="95"/>
      <c r="F4" s="63">
        <f>SUM(F6:F31)</f>
        <v>303</v>
      </c>
      <c r="G4" s="63">
        <f>SUM(G6:G31)</f>
        <v>135</v>
      </c>
      <c r="H4" s="63">
        <f>SUM(H6:H31)</f>
        <v>200</v>
      </c>
      <c r="I4" s="63">
        <f>SUM(I6:I31)</f>
        <v>129</v>
      </c>
      <c r="J4" s="63">
        <f>SUM(J6:J31)</f>
        <v>164</v>
      </c>
      <c r="K4" s="64">
        <f>SUM(F4:J4)</f>
        <v>931</v>
      </c>
      <c r="L4" s="57">
        <f>SUM(L6:L31)</f>
        <v>11852.330259999999</v>
      </c>
      <c r="M4" s="57">
        <f>SUM(M6:M31)</f>
        <v>4205.9501300000002</v>
      </c>
      <c r="N4" s="57">
        <f>SUM(N6:N31)</f>
        <v>5532.7017999999998</v>
      </c>
      <c r="O4" s="57">
        <f>SUM(O6:O31)</f>
        <v>6097.0221499999998</v>
      </c>
      <c r="P4" s="57">
        <f>SUM(P6:P31)</f>
        <v>5914.7438400000001</v>
      </c>
      <c r="Q4" s="58">
        <f>SUM(L4:P4)</f>
        <v>33602.748180000002</v>
      </c>
      <c r="R4" s="65">
        <f>SUM(R6:R31)</f>
        <v>384</v>
      </c>
      <c r="S4" s="65">
        <f>SUM(S6:S31)</f>
        <v>170</v>
      </c>
      <c r="T4" s="65">
        <f>SUM(T6:T31)</f>
        <v>263</v>
      </c>
      <c r="U4" s="65">
        <f>SUM(U6:U31)</f>
        <v>164</v>
      </c>
      <c r="V4" s="65">
        <f>SUM(V6:V31)</f>
        <v>210</v>
      </c>
      <c r="W4" s="75">
        <f>SUM(R4:V4)</f>
        <v>1191</v>
      </c>
    </row>
    <row r="5" spans="1:23" x14ac:dyDescent="0.2">
      <c r="A5" s="47" t="s">
        <v>3</v>
      </c>
      <c r="B5" s="66" t="s">
        <v>70</v>
      </c>
      <c r="C5" s="66" t="s">
        <v>76</v>
      </c>
      <c r="D5" s="74" t="s">
        <v>5</v>
      </c>
      <c r="E5" s="74" t="s">
        <v>4</v>
      </c>
      <c r="F5" s="89" t="s">
        <v>65</v>
      </c>
      <c r="G5" s="89" t="s">
        <v>66</v>
      </c>
      <c r="H5" s="89" t="s">
        <v>67</v>
      </c>
      <c r="I5" s="89" t="s">
        <v>69</v>
      </c>
      <c r="J5" s="89" t="s">
        <v>68</v>
      </c>
      <c r="K5" s="54" t="s">
        <v>1</v>
      </c>
      <c r="L5" s="89" t="s">
        <v>65</v>
      </c>
      <c r="M5" s="89" t="s">
        <v>66</v>
      </c>
      <c r="N5" s="89" t="s">
        <v>67</v>
      </c>
      <c r="O5" s="89" t="s">
        <v>69</v>
      </c>
      <c r="P5" s="89" t="s">
        <v>68</v>
      </c>
      <c r="Q5" s="54" t="s">
        <v>1</v>
      </c>
      <c r="R5" s="89" t="s">
        <v>65</v>
      </c>
      <c r="S5" s="89" t="s">
        <v>66</v>
      </c>
      <c r="T5" s="89" t="s">
        <v>67</v>
      </c>
      <c r="U5" s="89" t="s">
        <v>69</v>
      </c>
      <c r="V5" s="89" t="s">
        <v>68</v>
      </c>
      <c r="W5" s="54" t="s">
        <v>1</v>
      </c>
    </row>
    <row r="6" spans="1:23" ht="12.95" customHeight="1" x14ac:dyDescent="0.2">
      <c r="A6" s="73" t="s">
        <v>24</v>
      </c>
      <c r="B6" s="67">
        <v>74.900000000000006</v>
      </c>
      <c r="C6" s="67">
        <v>38.335387323943664</v>
      </c>
      <c r="D6" s="68"/>
      <c r="E6" s="68">
        <v>0.3</v>
      </c>
      <c r="F6" s="78">
        <v>10</v>
      </c>
      <c r="G6" s="78">
        <v>10</v>
      </c>
      <c r="H6" s="76">
        <v>5</v>
      </c>
      <c r="I6" s="78">
        <v>10</v>
      </c>
      <c r="J6" s="78">
        <v>20</v>
      </c>
      <c r="K6" s="64">
        <f t="shared" ref="K6:K31" si="1">SUM(F6:J6)</f>
        <v>55</v>
      </c>
      <c r="L6" s="70">
        <f>$B6*R6*0.6607</f>
        <v>643.32358999999997</v>
      </c>
      <c r="M6" s="70">
        <f t="shared" ref="M6:P6" si="2">$B6*S6*0.6607</f>
        <v>643.32358999999997</v>
      </c>
      <c r="N6" s="70">
        <f t="shared" si="2"/>
        <v>296.91858000000002</v>
      </c>
      <c r="O6" s="70">
        <f t="shared" si="2"/>
        <v>643.32358999999997</v>
      </c>
      <c r="P6" s="70">
        <f t="shared" si="2"/>
        <v>1286.6471799999999</v>
      </c>
      <c r="Q6" s="58">
        <f t="shared" ref="Q6:Q31" si="3">SUM(L6:P6)</f>
        <v>3513.5365299999999</v>
      </c>
      <c r="R6" s="81">
        <f>F6*(1+$E6)</f>
        <v>13</v>
      </c>
      <c r="S6" s="81">
        <f t="shared" ref="S6:T31" si="4">G6*(1+$E6)</f>
        <v>13</v>
      </c>
      <c r="T6" s="81">
        <v>6</v>
      </c>
      <c r="U6" s="81">
        <f t="shared" ref="U6:V31" si="5">I6*(1+$E6)</f>
        <v>13</v>
      </c>
      <c r="V6" s="81">
        <f t="shared" si="5"/>
        <v>26</v>
      </c>
      <c r="W6" s="82">
        <f t="shared" ref="W6:W31" si="6">SUM(R6:V6)</f>
        <v>71</v>
      </c>
    </row>
    <row r="7" spans="1:23" ht="12.95" customHeight="1" x14ac:dyDescent="0.2">
      <c r="A7" s="73" t="s">
        <v>25</v>
      </c>
      <c r="B7" s="67">
        <v>18.899999999999999</v>
      </c>
      <c r="C7" s="67">
        <v>9.6053076923076937</v>
      </c>
      <c r="D7" s="68"/>
      <c r="E7" s="68">
        <v>0.3</v>
      </c>
      <c r="F7" s="78">
        <v>10</v>
      </c>
      <c r="G7" s="78">
        <v>10</v>
      </c>
      <c r="H7" s="76"/>
      <c r="I7" s="78">
        <v>10</v>
      </c>
      <c r="J7" s="78">
        <v>10</v>
      </c>
      <c r="K7" s="64">
        <f t="shared" si="1"/>
        <v>40</v>
      </c>
      <c r="L7" s="70">
        <f t="shared" ref="L7:L24" si="7">$B7*R7*0.6607</f>
        <v>162.33398999999997</v>
      </c>
      <c r="M7" s="70">
        <f t="shared" ref="M7:M23" si="8">$B7*S7*0.6607</f>
        <v>162.33398999999997</v>
      </c>
      <c r="N7" s="70">
        <f t="shared" ref="N7:N23" si="9">$B7*T7*0.6607</f>
        <v>0</v>
      </c>
      <c r="O7" s="70">
        <f t="shared" ref="O7:O23" si="10">$B7*U7*0.6607</f>
        <v>162.33398999999997</v>
      </c>
      <c r="P7" s="70">
        <f t="shared" ref="P7:P23" si="11">$B7*V7*0.6607</f>
        <v>162.33398999999997</v>
      </c>
      <c r="Q7" s="58">
        <f t="shared" si="3"/>
        <v>649.33595999999989</v>
      </c>
      <c r="R7" s="81">
        <f>F7*(1+$E7)</f>
        <v>13</v>
      </c>
      <c r="S7" s="81">
        <f t="shared" si="4"/>
        <v>13</v>
      </c>
      <c r="T7" s="81">
        <f>H7*(1+$E7)</f>
        <v>0</v>
      </c>
      <c r="U7" s="81">
        <f t="shared" si="5"/>
        <v>13</v>
      </c>
      <c r="V7" s="81">
        <f t="shared" si="5"/>
        <v>13</v>
      </c>
      <c r="W7" s="82">
        <f t="shared" si="6"/>
        <v>52</v>
      </c>
    </row>
    <row r="8" spans="1:23" ht="12.95" customHeight="1" x14ac:dyDescent="0.2">
      <c r="A8" s="73" t="s">
        <v>72</v>
      </c>
      <c r="B8" s="67">
        <v>21.5</v>
      </c>
      <c r="C8" s="67">
        <v>14.2096</v>
      </c>
      <c r="D8" s="68"/>
      <c r="E8" s="68">
        <v>0</v>
      </c>
      <c r="F8" s="78">
        <v>30</v>
      </c>
      <c r="G8" s="78">
        <v>20</v>
      </c>
      <c r="H8" s="76">
        <v>40</v>
      </c>
      <c r="I8" s="78"/>
      <c r="J8" s="78">
        <v>10</v>
      </c>
      <c r="K8" s="64">
        <f t="shared" si="1"/>
        <v>100</v>
      </c>
      <c r="L8" s="70">
        <f t="shared" si="7"/>
        <v>426.1515</v>
      </c>
      <c r="M8" s="70">
        <f t="shared" si="8"/>
        <v>284.101</v>
      </c>
      <c r="N8" s="70">
        <f t="shared" si="9"/>
        <v>568.202</v>
      </c>
      <c r="O8" s="70">
        <f t="shared" si="10"/>
        <v>0</v>
      </c>
      <c r="P8" s="70">
        <f t="shared" si="11"/>
        <v>142.0505</v>
      </c>
      <c r="Q8" s="58">
        <f t="shared" si="3"/>
        <v>1420.5050000000001</v>
      </c>
      <c r="R8" s="81">
        <f>F8*(1+$E8)</f>
        <v>30</v>
      </c>
      <c r="S8" s="81">
        <f t="shared" si="4"/>
        <v>20</v>
      </c>
      <c r="T8" s="81">
        <f>H8*(1+$E8)</f>
        <v>40</v>
      </c>
      <c r="U8" s="81">
        <f t="shared" si="5"/>
        <v>0</v>
      </c>
      <c r="V8" s="81">
        <f t="shared" si="5"/>
        <v>10</v>
      </c>
      <c r="W8" s="82">
        <f t="shared" si="6"/>
        <v>100</v>
      </c>
    </row>
    <row r="9" spans="1:23" ht="12.95" customHeight="1" x14ac:dyDescent="0.2">
      <c r="A9" s="73" t="s">
        <v>73</v>
      </c>
      <c r="B9" s="67">
        <v>17.7</v>
      </c>
      <c r="C9" s="67">
        <v>7.7231792452830188</v>
      </c>
      <c r="D9" s="68"/>
      <c r="E9" s="68">
        <v>0.51429999999999998</v>
      </c>
      <c r="F9" s="78">
        <v>40</v>
      </c>
      <c r="G9" s="78"/>
      <c r="H9" s="76">
        <v>80</v>
      </c>
      <c r="I9" s="78"/>
      <c r="J9" s="78">
        <v>20</v>
      </c>
      <c r="K9" s="64">
        <f t="shared" si="1"/>
        <v>140</v>
      </c>
      <c r="L9" s="70">
        <f t="shared" si="7"/>
        <v>701.66339999999991</v>
      </c>
      <c r="M9" s="70">
        <f t="shared" si="8"/>
        <v>0</v>
      </c>
      <c r="N9" s="70">
        <f t="shared" si="9"/>
        <v>1426.71558</v>
      </c>
      <c r="O9" s="70">
        <f t="shared" si="10"/>
        <v>0</v>
      </c>
      <c r="P9" s="70">
        <f t="shared" si="11"/>
        <v>350.83169999999996</v>
      </c>
      <c r="Q9" s="58">
        <f t="shared" si="3"/>
        <v>2479.2106800000001</v>
      </c>
      <c r="R9" s="81">
        <v>60</v>
      </c>
      <c r="S9" s="81">
        <f t="shared" si="4"/>
        <v>0</v>
      </c>
      <c r="T9" s="81">
        <v>122</v>
      </c>
      <c r="U9" s="81">
        <f t="shared" si="5"/>
        <v>0</v>
      </c>
      <c r="V9" s="81">
        <v>30</v>
      </c>
      <c r="W9" s="82">
        <f t="shared" si="6"/>
        <v>212</v>
      </c>
    </row>
    <row r="10" spans="1:23" ht="12.75" customHeight="1" x14ac:dyDescent="0.2">
      <c r="A10" s="73" t="s">
        <v>29</v>
      </c>
      <c r="B10" s="67">
        <v>46</v>
      </c>
      <c r="C10" s="67">
        <v>23.375384615384615</v>
      </c>
      <c r="D10" s="68"/>
      <c r="E10" s="68">
        <v>0.3</v>
      </c>
      <c r="F10" s="78"/>
      <c r="G10" s="78"/>
      <c r="H10" s="76"/>
      <c r="I10" s="78">
        <v>20</v>
      </c>
      <c r="J10" s="78"/>
      <c r="K10" s="64">
        <f t="shared" si="1"/>
        <v>20</v>
      </c>
      <c r="L10" s="70">
        <f t="shared" si="7"/>
        <v>0</v>
      </c>
      <c r="M10" s="70">
        <f t="shared" si="8"/>
        <v>0</v>
      </c>
      <c r="N10" s="70">
        <f t="shared" si="9"/>
        <v>0</v>
      </c>
      <c r="O10" s="70">
        <f t="shared" si="10"/>
        <v>790.19719999999995</v>
      </c>
      <c r="P10" s="70">
        <f t="shared" si="11"/>
        <v>0</v>
      </c>
      <c r="Q10" s="58">
        <f t="shared" si="3"/>
        <v>790.19719999999995</v>
      </c>
      <c r="R10" s="81">
        <f>F10*(1+$E10)</f>
        <v>0</v>
      </c>
      <c r="S10" s="81">
        <f t="shared" si="4"/>
        <v>0</v>
      </c>
      <c r="T10" s="81">
        <f>H10*(1+$E10)</f>
        <v>0</v>
      </c>
      <c r="U10" s="81">
        <f t="shared" si="5"/>
        <v>26</v>
      </c>
      <c r="V10" s="81">
        <f t="shared" si="5"/>
        <v>0</v>
      </c>
      <c r="W10" s="82">
        <f t="shared" si="6"/>
        <v>26</v>
      </c>
    </row>
    <row r="11" spans="1:23" ht="12.75" customHeight="1" x14ac:dyDescent="0.2">
      <c r="A11" s="73" t="s">
        <v>31</v>
      </c>
      <c r="B11" s="67">
        <v>79.5</v>
      </c>
      <c r="C11" s="67">
        <v>40.404846153846158</v>
      </c>
      <c r="D11" s="68"/>
      <c r="E11" s="68">
        <v>0.3</v>
      </c>
      <c r="F11" s="78">
        <v>20</v>
      </c>
      <c r="G11" s="78">
        <v>5</v>
      </c>
      <c r="H11" s="76">
        <v>10</v>
      </c>
      <c r="I11" s="78">
        <v>5</v>
      </c>
      <c r="J11" s="78"/>
      <c r="K11" s="64">
        <f t="shared" si="1"/>
        <v>40</v>
      </c>
      <c r="L11" s="70">
        <f t="shared" si="7"/>
        <v>1365.6668999999999</v>
      </c>
      <c r="M11" s="70">
        <f t="shared" si="8"/>
        <v>367.67954999999995</v>
      </c>
      <c r="N11" s="70">
        <f t="shared" si="9"/>
        <v>682.83344999999997</v>
      </c>
      <c r="O11" s="70">
        <f t="shared" si="10"/>
        <v>315.15389999999996</v>
      </c>
      <c r="P11" s="70">
        <f t="shared" si="11"/>
        <v>0</v>
      </c>
      <c r="Q11" s="58">
        <f t="shared" si="3"/>
        <v>2731.3337999999999</v>
      </c>
      <c r="R11" s="81">
        <f>F11*(1+$E11)</f>
        <v>26</v>
      </c>
      <c r="S11" s="81">
        <v>7</v>
      </c>
      <c r="T11" s="81">
        <f>H11*(1+$E11)</f>
        <v>13</v>
      </c>
      <c r="U11" s="81">
        <v>6</v>
      </c>
      <c r="V11" s="81">
        <f t="shared" si="5"/>
        <v>0</v>
      </c>
      <c r="W11" s="82">
        <f t="shared" si="6"/>
        <v>52</v>
      </c>
    </row>
    <row r="12" spans="1:23" ht="12.75" customHeight="1" x14ac:dyDescent="0.2">
      <c r="A12" s="73" t="s">
        <v>32</v>
      </c>
      <c r="B12" s="67">
        <v>40</v>
      </c>
      <c r="C12" s="67">
        <v>20.473943661971834</v>
      </c>
      <c r="D12" s="68"/>
      <c r="E12" s="68">
        <v>0.3</v>
      </c>
      <c r="F12" s="78">
        <v>25</v>
      </c>
      <c r="G12" s="78">
        <v>20</v>
      </c>
      <c r="H12" s="76"/>
      <c r="I12" s="78"/>
      <c r="J12" s="78">
        <v>10</v>
      </c>
      <c r="K12" s="64">
        <f t="shared" si="1"/>
        <v>55</v>
      </c>
      <c r="L12" s="70">
        <f t="shared" si="7"/>
        <v>845.69599999999991</v>
      </c>
      <c r="M12" s="70">
        <f t="shared" si="8"/>
        <v>687.12799999999993</v>
      </c>
      <c r="N12" s="70">
        <f t="shared" si="9"/>
        <v>0</v>
      </c>
      <c r="O12" s="70">
        <f t="shared" si="10"/>
        <v>0</v>
      </c>
      <c r="P12" s="70">
        <f t="shared" si="11"/>
        <v>343.56399999999996</v>
      </c>
      <c r="Q12" s="58">
        <f t="shared" si="3"/>
        <v>1876.3879999999999</v>
      </c>
      <c r="R12" s="81">
        <v>32</v>
      </c>
      <c r="S12" s="81">
        <f t="shared" si="4"/>
        <v>26</v>
      </c>
      <c r="T12" s="81">
        <f>H12*(1+$E12)</f>
        <v>0</v>
      </c>
      <c r="U12" s="81">
        <f t="shared" si="5"/>
        <v>0</v>
      </c>
      <c r="V12" s="81">
        <f t="shared" si="5"/>
        <v>13</v>
      </c>
      <c r="W12" s="82">
        <f t="shared" si="6"/>
        <v>71</v>
      </c>
    </row>
    <row r="13" spans="1:23" ht="12.75" customHeight="1" x14ac:dyDescent="0.2">
      <c r="A13" s="73" t="s">
        <v>34</v>
      </c>
      <c r="B13" s="67">
        <v>54.7</v>
      </c>
      <c r="C13" s="67">
        <v>27.803538461538462</v>
      </c>
      <c r="D13" s="68"/>
      <c r="E13" s="68">
        <v>0.3</v>
      </c>
      <c r="F13" s="78">
        <v>15</v>
      </c>
      <c r="G13" s="78">
        <v>20</v>
      </c>
      <c r="H13" s="76">
        <v>5</v>
      </c>
      <c r="I13" s="78"/>
      <c r="J13" s="78"/>
      <c r="K13" s="64">
        <f t="shared" si="1"/>
        <v>40</v>
      </c>
      <c r="L13" s="70">
        <f t="shared" si="7"/>
        <v>722.80579999999998</v>
      </c>
      <c r="M13" s="70">
        <f t="shared" si="8"/>
        <v>939.64753999999994</v>
      </c>
      <c r="N13" s="70">
        <f t="shared" si="9"/>
        <v>216.84174000000002</v>
      </c>
      <c r="O13" s="70">
        <f t="shared" si="10"/>
        <v>0</v>
      </c>
      <c r="P13" s="70">
        <f t="shared" si="11"/>
        <v>0</v>
      </c>
      <c r="Q13" s="58">
        <f t="shared" si="3"/>
        <v>1879.2950800000001</v>
      </c>
      <c r="R13" s="81">
        <v>20</v>
      </c>
      <c r="S13" s="81">
        <f t="shared" si="4"/>
        <v>26</v>
      </c>
      <c r="T13" s="81">
        <v>6</v>
      </c>
      <c r="U13" s="81">
        <f t="shared" si="5"/>
        <v>0</v>
      </c>
      <c r="V13" s="81">
        <f t="shared" si="5"/>
        <v>0</v>
      </c>
      <c r="W13" s="82">
        <f t="shared" si="6"/>
        <v>52</v>
      </c>
    </row>
    <row r="14" spans="1:23" ht="12.75" customHeight="1" x14ac:dyDescent="0.2">
      <c r="A14" s="73" t="s">
        <v>37</v>
      </c>
      <c r="B14" s="67">
        <v>30.6</v>
      </c>
      <c r="C14" s="67">
        <v>15.547923076923079</v>
      </c>
      <c r="D14" s="68"/>
      <c r="E14" s="68">
        <v>0.3</v>
      </c>
      <c r="F14" s="78">
        <v>10</v>
      </c>
      <c r="G14" s="78">
        <v>10</v>
      </c>
      <c r="H14" s="76"/>
      <c r="I14" s="78">
        <v>10</v>
      </c>
      <c r="J14" s="78"/>
      <c r="K14" s="64">
        <f t="shared" si="1"/>
        <v>30</v>
      </c>
      <c r="L14" s="70">
        <f t="shared" si="7"/>
        <v>262.82646</v>
      </c>
      <c r="M14" s="70">
        <f t="shared" si="8"/>
        <v>262.82646</v>
      </c>
      <c r="N14" s="70">
        <f t="shared" si="9"/>
        <v>0</v>
      </c>
      <c r="O14" s="70">
        <f t="shared" si="10"/>
        <v>262.82646</v>
      </c>
      <c r="P14" s="70">
        <f t="shared" si="11"/>
        <v>0</v>
      </c>
      <c r="Q14" s="58">
        <f t="shared" si="3"/>
        <v>788.47937999999999</v>
      </c>
      <c r="R14" s="81">
        <f>F14*(1+$E14)</f>
        <v>13</v>
      </c>
      <c r="S14" s="81">
        <f t="shared" si="4"/>
        <v>13</v>
      </c>
      <c r="T14" s="81">
        <f>H14*(1+$E14)</f>
        <v>0</v>
      </c>
      <c r="U14" s="81">
        <f t="shared" si="5"/>
        <v>13</v>
      </c>
      <c r="V14" s="81">
        <f t="shared" si="5"/>
        <v>0</v>
      </c>
      <c r="W14" s="82">
        <f t="shared" si="6"/>
        <v>39</v>
      </c>
    </row>
    <row r="15" spans="1:23" ht="12.75" customHeight="1" x14ac:dyDescent="0.2">
      <c r="A15" s="73" t="s">
        <v>40</v>
      </c>
      <c r="B15" s="67">
        <v>93</v>
      </c>
      <c r="C15" s="67">
        <v>47.269307692307692</v>
      </c>
      <c r="D15" s="68"/>
      <c r="E15" s="68">
        <v>0.3</v>
      </c>
      <c r="F15" s="78">
        <v>10</v>
      </c>
      <c r="G15" s="78"/>
      <c r="H15" s="76">
        <v>5</v>
      </c>
      <c r="I15" s="78">
        <v>5</v>
      </c>
      <c r="J15" s="78"/>
      <c r="K15" s="64">
        <f>SUM(F15:J15)</f>
        <v>20</v>
      </c>
      <c r="L15" s="70">
        <f t="shared" si="7"/>
        <v>798.78629999999998</v>
      </c>
      <c r="M15" s="70">
        <f t="shared" si="8"/>
        <v>0</v>
      </c>
      <c r="N15" s="70">
        <f t="shared" si="9"/>
        <v>368.67059999999998</v>
      </c>
      <c r="O15" s="70">
        <f t="shared" si="10"/>
        <v>430.11569999999995</v>
      </c>
      <c r="P15" s="70">
        <f t="shared" si="11"/>
        <v>0</v>
      </c>
      <c r="Q15" s="58">
        <f>SUM(L15:P15)</f>
        <v>1597.5726</v>
      </c>
      <c r="R15" s="81">
        <f>F15*(1+$E15)</f>
        <v>13</v>
      </c>
      <c r="S15" s="81">
        <f>G15*(1+$E15)</f>
        <v>0</v>
      </c>
      <c r="T15" s="81">
        <v>6</v>
      </c>
      <c r="U15" s="81">
        <v>7</v>
      </c>
      <c r="V15" s="81">
        <f>J15*(1+$E15)</f>
        <v>0</v>
      </c>
      <c r="W15" s="82">
        <f>SUM(R15:V15)</f>
        <v>26</v>
      </c>
    </row>
    <row r="16" spans="1:23" ht="12.75" customHeight="1" x14ac:dyDescent="0.2">
      <c r="A16" s="73" t="s">
        <v>41</v>
      </c>
      <c r="B16" s="67">
        <v>124</v>
      </c>
      <c r="C16" s="67">
        <v>64.007734374999998</v>
      </c>
      <c r="D16" s="68"/>
      <c r="E16" s="68">
        <v>0.3</v>
      </c>
      <c r="F16" s="78">
        <v>10</v>
      </c>
      <c r="G16" s="78"/>
      <c r="H16" s="76">
        <v>5</v>
      </c>
      <c r="I16" s="78">
        <v>10</v>
      </c>
      <c r="J16" s="78"/>
      <c r="K16" s="64">
        <f>SUM(F16:J16)</f>
        <v>25</v>
      </c>
      <c r="L16" s="70">
        <f t="shared" si="7"/>
        <v>1065.0483999999999</v>
      </c>
      <c r="M16" s="70">
        <f t="shared" si="8"/>
        <v>0</v>
      </c>
      <c r="N16" s="70">
        <f t="shared" si="9"/>
        <v>491.56079999999997</v>
      </c>
      <c r="O16" s="70">
        <f t="shared" si="10"/>
        <v>1065.0483999999999</v>
      </c>
      <c r="P16" s="70">
        <f t="shared" si="11"/>
        <v>0</v>
      </c>
      <c r="Q16" s="58">
        <f>SUM(L16:P16)</f>
        <v>2621.6575999999995</v>
      </c>
      <c r="R16" s="81">
        <f>F16*(1+$E16)</f>
        <v>13</v>
      </c>
      <c r="S16" s="81">
        <f>G16*(1+$E16)</f>
        <v>0</v>
      </c>
      <c r="T16" s="81">
        <v>6</v>
      </c>
      <c r="U16" s="81">
        <f>I16*(1+$E16)</f>
        <v>13</v>
      </c>
      <c r="V16" s="81">
        <f>J16*(1+$E16)</f>
        <v>0</v>
      </c>
      <c r="W16" s="82">
        <f>SUM(R16:V16)</f>
        <v>32</v>
      </c>
    </row>
    <row r="17" spans="1:23" ht="12.75" customHeight="1" x14ac:dyDescent="0.2">
      <c r="A17" s="73" t="s">
        <v>38</v>
      </c>
      <c r="B17" s="67">
        <v>38</v>
      </c>
      <c r="C17" s="67">
        <v>19.611093750000002</v>
      </c>
      <c r="D17" s="68"/>
      <c r="E17" s="68">
        <v>0.3</v>
      </c>
      <c r="F17" s="78">
        <v>10</v>
      </c>
      <c r="G17" s="78"/>
      <c r="H17" s="76">
        <v>5</v>
      </c>
      <c r="I17" s="78">
        <v>10</v>
      </c>
      <c r="J17" s="78"/>
      <c r="K17" s="64">
        <f t="shared" si="1"/>
        <v>25</v>
      </c>
      <c r="L17" s="70">
        <f t="shared" si="7"/>
        <v>326.38579999999996</v>
      </c>
      <c r="M17" s="70">
        <f t="shared" si="8"/>
        <v>0</v>
      </c>
      <c r="N17" s="70">
        <f t="shared" si="9"/>
        <v>150.6396</v>
      </c>
      <c r="O17" s="70">
        <f t="shared" si="10"/>
        <v>326.38579999999996</v>
      </c>
      <c r="P17" s="70">
        <f t="shared" si="11"/>
        <v>0</v>
      </c>
      <c r="Q17" s="58">
        <f t="shared" si="3"/>
        <v>803.41120000000001</v>
      </c>
      <c r="R17" s="81">
        <f>F17*(1+$E17)</f>
        <v>13</v>
      </c>
      <c r="S17" s="81">
        <f t="shared" si="4"/>
        <v>0</v>
      </c>
      <c r="T17" s="81">
        <v>6</v>
      </c>
      <c r="U17" s="81">
        <f t="shared" si="5"/>
        <v>13</v>
      </c>
      <c r="V17" s="81">
        <f t="shared" si="5"/>
        <v>0</v>
      </c>
      <c r="W17" s="82">
        <f t="shared" si="6"/>
        <v>32</v>
      </c>
    </row>
    <row r="18" spans="1:23" ht="12.75" customHeight="1" x14ac:dyDescent="0.2">
      <c r="A18" s="73" t="s">
        <v>39</v>
      </c>
      <c r="B18" s="67">
        <v>63</v>
      </c>
      <c r="C18" s="67">
        <v>32.017692307692307</v>
      </c>
      <c r="D18" s="68"/>
      <c r="E18" s="68">
        <v>0.3</v>
      </c>
      <c r="F18" s="78">
        <v>5</v>
      </c>
      <c r="G18" s="78"/>
      <c r="H18" s="76">
        <v>5</v>
      </c>
      <c r="I18" s="78"/>
      <c r="J18" s="78"/>
      <c r="K18" s="64">
        <f t="shared" si="1"/>
        <v>10</v>
      </c>
      <c r="L18" s="70">
        <f t="shared" si="7"/>
        <v>249.74459999999999</v>
      </c>
      <c r="M18" s="70">
        <f t="shared" si="8"/>
        <v>0</v>
      </c>
      <c r="N18" s="70">
        <f t="shared" si="9"/>
        <v>291.36869999999999</v>
      </c>
      <c r="O18" s="70">
        <f t="shared" si="10"/>
        <v>0</v>
      </c>
      <c r="P18" s="70">
        <f t="shared" si="11"/>
        <v>0</v>
      </c>
      <c r="Q18" s="58">
        <f t="shared" si="3"/>
        <v>541.11329999999998</v>
      </c>
      <c r="R18" s="81">
        <v>6</v>
      </c>
      <c r="S18" s="81">
        <f t="shared" si="4"/>
        <v>0</v>
      </c>
      <c r="T18" s="81">
        <v>7</v>
      </c>
      <c r="U18" s="81">
        <f t="shared" si="5"/>
        <v>0</v>
      </c>
      <c r="V18" s="81">
        <f t="shared" si="5"/>
        <v>0</v>
      </c>
      <c r="W18" s="82">
        <f t="shared" si="6"/>
        <v>13</v>
      </c>
    </row>
    <row r="19" spans="1:23" ht="12.75" customHeight="1" x14ac:dyDescent="0.2">
      <c r="A19" s="73" t="s">
        <v>42</v>
      </c>
      <c r="B19" s="67">
        <v>58.9</v>
      </c>
      <c r="C19" s="67">
        <v>32.429916666666664</v>
      </c>
      <c r="D19" s="68"/>
      <c r="E19" s="68">
        <v>0.3</v>
      </c>
      <c r="F19" s="78"/>
      <c r="G19" s="78"/>
      <c r="H19" s="76">
        <v>5</v>
      </c>
      <c r="I19" s="78"/>
      <c r="J19" s="78"/>
      <c r="K19" s="64">
        <f t="shared" si="1"/>
        <v>5</v>
      </c>
      <c r="L19" s="70">
        <f t="shared" si="7"/>
        <v>0</v>
      </c>
      <c r="M19" s="70">
        <f t="shared" si="8"/>
        <v>0</v>
      </c>
      <c r="N19" s="70">
        <f t="shared" si="9"/>
        <v>233.49137999999996</v>
      </c>
      <c r="O19" s="70">
        <f t="shared" si="10"/>
        <v>0</v>
      </c>
      <c r="P19" s="70">
        <f t="shared" si="11"/>
        <v>0</v>
      </c>
      <c r="Q19" s="58">
        <f t="shared" si="3"/>
        <v>233.49137999999996</v>
      </c>
      <c r="R19" s="81">
        <f t="shared" ref="R19:R27" si="12">F19*(1+$E19)</f>
        <v>0</v>
      </c>
      <c r="S19" s="81">
        <f t="shared" si="4"/>
        <v>0</v>
      </c>
      <c r="T19" s="81">
        <v>6</v>
      </c>
      <c r="U19" s="81">
        <f t="shared" si="5"/>
        <v>0</v>
      </c>
      <c r="V19" s="81">
        <f t="shared" si="5"/>
        <v>0</v>
      </c>
      <c r="W19" s="82">
        <f t="shared" si="6"/>
        <v>6</v>
      </c>
    </row>
    <row r="20" spans="1:23" ht="12.75" customHeight="1" x14ac:dyDescent="0.2">
      <c r="A20" s="73" t="s">
        <v>44</v>
      </c>
      <c r="B20" s="67">
        <v>18.5</v>
      </c>
      <c r="C20" s="67">
        <v>9.3995384615384623</v>
      </c>
      <c r="D20" s="68"/>
      <c r="E20" s="68">
        <v>0.3</v>
      </c>
      <c r="F20" s="78">
        <v>10</v>
      </c>
      <c r="G20" s="78"/>
      <c r="H20" s="76">
        <v>10</v>
      </c>
      <c r="I20" s="78"/>
      <c r="J20" s="78"/>
      <c r="K20" s="64">
        <f t="shared" si="1"/>
        <v>20</v>
      </c>
      <c r="L20" s="70">
        <f t="shared" si="7"/>
        <v>158.89834999999999</v>
      </c>
      <c r="M20" s="70">
        <f t="shared" si="8"/>
        <v>0</v>
      </c>
      <c r="N20" s="70">
        <f t="shared" si="9"/>
        <v>158.89834999999999</v>
      </c>
      <c r="O20" s="70">
        <f t="shared" si="10"/>
        <v>0</v>
      </c>
      <c r="P20" s="70">
        <f t="shared" si="11"/>
        <v>0</v>
      </c>
      <c r="Q20" s="58">
        <f t="shared" si="3"/>
        <v>317.79669999999999</v>
      </c>
      <c r="R20" s="81">
        <f t="shared" si="12"/>
        <v>13</v>
      </c>
      <c r="S20" s="81">
        <f t="shared" si="4"/>
        <v>0</v>
      </c>
      <c r="T20" s="81">
        <f>H20*(1+$E20)</f>
        <v>13</v>
      </c>
      <c r="U20" s="81">
        <f t="shared" si="5"/>
        <v>0</v>
      </c>
      <c r="V20" s="81">
        <f t="shared" si="5"/>
        <v>0</v>
      </c>
      <c r="W20" s="82">
        <f t="shared" si="6"/>
        <v>26</v>
      </c>
    </row>
    <row r="21" spans="1:23" ht="12.75" customHeight="1" x14ac:dyDescent="0.2">
      <c r="A21" s="73" t="s">
        <v>45</v>
      </c>
      <c r="B21" s="67">
        <v>23.6</v>
      </c>
      <c r="C21" s="67">
        <v>11.992230769230769</v>
      </c>
      <c r="D21" s="68"/>
      <c r="E21" s="68">
        <v>0.3</v>
      </c>
      <c r="F21" s="78">
        <v>20</v>
      </c>
      <c r="G21" s="78">
        <v>20</v>
      </c>
      <c r="H21" s="76"/>
      <c r="I21" s="78"/>
      <c r="J21" s="78"/>
      <c r="K21" s="64">
        <f t="shared" si="1"/>
        <v>40</v>
      </c>
      <c r="L21" s="70">
        <f t="shared" si="7"/>
        <v>405.40551999999997</v>
      </c>
      <c r="M21" s="70">
        <f t="shared" si="8"/>
        <v>405.40551999999997</v>
      </c>
      <c r="N21" s="70">
        <f t="shared" si="9"/>
        <v>0</v>
      </c>
      <c r="O21" s="70">
        <f t="shared" si="10"/>
        <v>0</v>
      </c>
      <c r="P21" s="70">
        <f t="shared" si="11"/>
        <v>0</v>
      </c>
      <c r="Q21" s="58">
        <f t="shared" si="3"/>
        <v>810.81103999999993</v>
      </c>
      <c r="R21" s="81">
        <f t="shared" si="12"/>
        <v>26</v>
      </c>
      <c r="S21" s="81">
        <f t="shared" si="4"/>
        <v>26</v>
      </c>
      <c r="T21" s="81">
        <f>H21*(1+$E21)</f>
        <v>0</v>
      </c>
      <c r="U21" s="81">
        <f t="shared" si="5"/>
        <v>0</v>
      </c>
      <c r="V21" s="81">
        <f t="shared" si="5"/>
        <v>0</v>
      </c>
      <c r="W21" s="82">
        <f t="shared" si="6"/>
        <v>52</v>
      </c>
    </row>
    <row r="22" spans="1:23" ht="12.75" customHeight="1" x14ac:dyDescent="0.2">
      <c r="A22" s="73" t="s">
        <v>46</v>
      </c>
      <c r="B22" s="67">
        <v>26.4</v>
      </c>
      <c r="C22" s="67">
        <v>13.416153846153847</v>
      </c>
      <c r="D22" s="68"/>
      <c r="E22" s="68">
        <v>0.3</v>
      </c>
      <c r="F22" s="78">
        <v>20</v>
      </c>
      <c r="G22" s="78">
        <v>20</v>
      </c>
      <c r="H22" s="76">
        <v>20</v>
      </c>
      <c r="I22" s="78">
        <v>20</v>
      </c>
      <c r="J22" s="78">
        <v>40</v>
      </c>
      <c r="K22" s="64">
        <f t="shared" si="1"/>
        <v>120</v>
      </c>
      <c r="L22" s="70">
        <f t="shared" si="7"/>
        <v>453.50447999999994</v>
      </c>
      <c r="M22" s="70">
        <f t="shared" si="8"/>
        <v>453.50447999999994</v>
      </c>
      <c r="N22" s="70">
        <f t="shared" si="9"/>
        <v>453.50447999999994</v>
      </c>
      <c r="O22" s="70">
        <f t="shared" si="10"/>
        <v>453.50447999999994</v>
      </c>
      <c r="P22" s="70">
        <f t="shared" si="11"/>
        <v>907.00895999999989</v>
      </c>
      <c r="Q22" s="58">
        <f t="shared" si="3"/>
        <v>2721.0268799999994</v>
      </c>
      <c r="R22" s="81">
        <f t="shared" si="12"/>
        <v>26</v>
      </c>
      <c r="S22" s="81">
        <f t="shared" si="4"/>
        <v>26</v>
      </c>
      <c r="T22" s="81">
        <f>H22*(1+$E22)</f>
        <v>26</v>
      </c>
      <c r="U22" s="81">
        <f t="shared" si="5"/>
        <v>26</v>
      </c>
      <c r="V22" s="81">
        <f t="shared" si="5"/>
        <v>52</v>
      </c>
      <c r="W22" s="82">
        <f t="shared" si="6"/>
        <v>156</v>
      </c>
    </row>
    <row r="23" spans="1:23" ht="12.75" customHeight="1" x14ac:dyDescent="0.2">
      <c r="A23" s="73" t="s">
        <v>47</v>
      </c>
      <c r="B23" s="67">
        <v>48.7</v>
      </c>
      <c r="C23" s="67">
        <v>24.749923076923078</v>
      </c>
      <c r="D23" s="68"/>
      <c r="E23" s="68">
        <v>0.3</v>
      </c>
      <c r="F23" s="78">
        <v>10</v>
      </c>
      <c r="G23" s="78"/>
      <c r="H23" s="76">
        <v>5</v>
      </c>
      <c r="I23" s="78">
        <v>5</v>
      </c>
      <c r="J23" s="78">
        <v>30</v>
      </c>
      <c r="K23" s="64">
        <f t="shared" si="1"/>
        <v>50</v>
      </c>
      <c r="L23" s="70">
        <f t="shared" si="7"/>
        <v>418.28917000000001</v>
      </c>
      <c r="M23" s="70">
        <f t="shared" si="8"/>
        <v>0</v>
      </c>
      <c r="N23" s="70">
        <f t="shared" si="9"/>
        <v>193.05654000000001</v>
      </c>
      <c r="O23" s="70">
        <f t="shared" si="10"/>
        <v>225.23263</v>
      </c>
      <c r="P23" s="70">
        <f t="shared" si="11"/>
        <v>1254.86751</v>
      </c>
      <c r="Q23" s="58">
        <f t="shared" si="3"/>
        <v>2091.4458500000001</v>
      </c>
      <c r="R23" s="81">
        <f t="shared" si="12"/>
        <v>13</v>
      </c>
      <c r="S23" s="81">
        <f t="shared" si="4"/>
        <v>0</v>
      </c>
      <c r="T23" s="81">
        <v>6</v>
      </c>
      <c r="U23" s="81">
        <v>7</v>
      </c>
      <c r="V23" s="81">
        <f t="shared" si="5"/>
        <v>39</v>
      </c>
      <c r="W23" s="82">
        <f t="shared" si="6"/>
        <v>65</v>
      </c>
    </row>
    <row r="24" spans="1:23" ht="12.75" customHeight="1" x14ac:dyDescent="0.2">
      <c r="A24" s="73" t="s">
        <v>49</v>
      </c>
      <c r="B24" s="67">
        <v>65</v>
      </c>
      <c r="C24" s="67">
        <v>55.25</v>
      </c>
      <c r="D24" s="68"/>
      <c r="E24" s="68">
        <v>0</v>
      </c>
      <c r="F24" s="78"/>
      <c r="G24" s="78"/>
      <c r="H24" s="76"/>
      <c r="I24" s="78"/>
      <c r="J24" s="78">
        <v>2</v>
      </c>
      <c r="K24" s="64">
        <f t="shared" si="1"/>
        <v>2</v>
      </c>
      <c r="L24" s="70">
        <f>$B24*R24*0.85</f>
        <v>0</v>
      </c>
      <c r="M24" s="70">
        <f t="shared" ref="M24:P24" si="13">$B24*S24*0.85</f>
        <v>0</v>
      </c>
      <c r="N24" s="70">
        <f t="shared" si="13"/>
        <v>0</v>
      </c>
      <c r="O24" s="70">
        <f t="shared" si="13"/>
        <v>0</v>
      </c>
      <c r="P24" s="70">
        <f t="shared" si="13"/>
        <v>110.5</v>
      </c>
      <c r="Q24" s="58">
        <f t="shared" si="3"/>
        <v>110.5</v>
      </c>
      <c r="R24" s="81">
        <f t="shared" si="12"/>
        <v>0</v>
      </c>
      <c r="S24" s="81">
        <f t="shared" si="4"/>
        <v>0</v>
      </c>
      <c r="T24" s="81">
        <f t="shared" si="4"/>
        <v>0</v>
      </c>
      <c r="U24" s="81">
        <f t="shared" si="5"/>
        <v>0</v>
      </c>
      <c r="V24" s="81">
        <f t="shared" si="5"/>
        <v>2</v>
      </c>
      <c r="W24" s="82">
        <f t="shared" si="6"/>
        <v>2</v>
      </c>
    </row>
    <row r="25" spans="1:23" ht="12.75" customHeight="1" x14ac:dyDescent="0.2">
      <c r="A25" s="73" t="s">
        <v>50</v>
      </c>
      <c r="B25" s="67">
        <v>65</v>
      </c>
      <c r="C25" s="67">
        <v>55.25</v>
      </c>
      <c r="D25" s="68"/>
      <c r="E25" s="68">
        <v>0</v>
      </c>
      <c r="F25" s="78"/>
      <c r="G25" s="78"/>
      <c r="H25" s="76"/>
      <c r="I25" s="78"/>
      <c r="J25" s="78">
        <v>2</v>
      </c>
      <c r="K25" s="64">
        <f t="shared" si="1"/>
        <v>2</v>
      </c>
      <c r="L25" s="70">
        <f t="shared" ref="L25:L31" si="14">$B25*R25*0.85</f>
        <v>0</v>
      </c>
      <c r="M25" s="70">
        <f t="shared" ref="M25:M31" si="15">$B25*S25*0.85</f>
        <v>0</v>
      </c>
      <c r="N25" s="70">
        <f t="shared" ref="N25:N31" si="16">$B25*T25*0.85</f>
        <v>0</v>
      </c>
      <c r="O25" s="70">
        <f t="shared" ref="O25:O31" si="17">$B25*U25*0.85</f>
        <v>0</v>
      </c>
      <c r="P25" s="70">
        <f t="shared" ref="P25:P31" si="18">$B25*V25*0.85</f>
        <v>110.5</v>
      </c>
      <c r="Q25" s="58">
        <f t="shared" si="3"/>
        <v>110.5</v>
      </c>
      <c r="R25" s="81">
        <f t="shared" si="12"/>
        <v>0</v>
      </c>
      <c r="S25" s="81">
        <f t="shared" si="4"/>
        <v>0</v>
      </c>
      <c r="T25" s="81">
        <f t="shared" si="4"/>
        <v>0</v>
      </c>
      <c r="U25" s="81">
        <f t="shared" si="5"/>
        <v>0</v>
      </c>
      <c r="V25" s="81">
        <f t="shared" si="5"/>
        <v>2</v>
      </c>
      <c r="W25" s="82">
        <f t="shared" si="6"/>
        <v>2</v>
      </c>
    </row>
    <row r="26" spans="1:23" ht="12.75" customHeight="1" x14ac:dyDescent="0.2">
      <c r="A26" s="73" t="s">
        <v>52</v>
      </c>
      <c r="B26" s="67">
        <v>65</v>
      </c>
      <c r="C26" s="67">
        <v>55.25</v>
      </c>
      <c r="D26" s="68"/>
      <c r="E26" s="68">
        <v>0</v>
      </c>
      <c r="F26" s="78"/>
      <c r="G26" s="78"/>
      <c r="H26" s="76"/>
      <c r="I26" s="78"/>
      <c r="J26" s="78">
        <v>2</v>
      </c>
      <c r="K26" s="64">
        <f t="shared" si="1"/>
        <v>2</v>
      </c>
      <c r="L26" s="70">
        <f t="shared" si="14"/>
        <v>0</v>
      </c>
      <c r="M26" s="70">
        <f t="shared" si="15"/>
        <v>0</v>
      </c>
      <c r="N26" s="70">
        <f t="shared" si="16"/>
        <v>0</v>
      </c>
      <c r="O26" s="70">
        <f t="shared" si="17"/>
        <v>0</v>
      </c>
      <c r="P26" s="70">
        <f t="shared" si="18"/>
        <v>110.5</v>
      </c>
      <c r="Q26" s="58">
        <f t="shared" si="3"/>
        <v>110.5</v>
      </c>
      <c r="R26" s="81">
        <f t="shared" si="12"/>
        <v>0</v>
      </c>
      <c r="S26" s="81">
        <f t="shared" si="4"/>
        <v>0</v>
      </c>
      <c r="T26" s="81">
        <f t="shared" si="4"/>
        <v>0</v>
      </c>
      <c r="U26" s="81">
        <f t="shared" si="5"/>
        <v>0</v>
      </c>
      <c r="V26" s="81">
        <f t="shared" si="5"/>
        <v>2</v>
      </c>
      <c r="W26" s="82">
        <f t="shared" si="6"/>
        <v>2</v>
      </c>
    </row>
    <row r="27" spans="1:23" ht="12.75" customHeight="1" x14ac:dyDescent="0.2">
      <c r="A27" s="73" t="s">
        <v>53</v>
      </c>
      <c r="B27" s="67">
        <v>65</v>
      </c>
      <c r="C27" s="67">
        <v>55.25</v>
      </c>
      <c r="D27" s="68"/>
      <c r="E27" s="68">
        <v>0</v>
      </c>
      <c r="F27" s="78"/>
      <c r="G27" s="78"/>
      <c r="H27" s="76"/>
      <c r="I27" s="78"/>
      <c r="J27" s="78">
        <v>2</v>
      </c>
      <c r="K27" s="64">
        <f t="shared" si="1"/>
        <v>2</v>
      </c>
      <c r="L27" s="70">
        <f t="shared" si="14"/>
        <v>0</v>
      </c>
      <c r="M27" s="70">
        <f t="shared" si="15"/>
        <v>0</v>
      </c>
      <c r="N27" s="70">
        <f t="shared" si="16"/>
        <v>0</v>
      </c>
      <c r="O27" s="70">
        <f t="shared" si="17"/>
        <v>0</v>
      </c>
      <c r="P27" s="70">
        <f t="shared" si="18"/>
        <v>110.5</v>
      </c>
      <c r="Q27" s="58">
        <f t="shared" si="3"/>
        <v>110.5</v>
      </c>
      <c r="R27" s="81">
        <f t="shared" si="12"/>
        <v>0</v>
      </c>
      <c r="S27" s="81">
        <f t="shared" si="4"/>
        <v>0</v>
      </c>
      <c r="T27" s="81">
        <f t="shared" si="4"/>
        <v>0</v>
      </c>
      <c r="U27" s="81">
        <f t="shared" si="5"/>
        <v>0</v>
      </c>
      <c r="V27" s="81">
        <f t="shared" si="5"/>
        <v>2</v>
      </c>
      <c r="W27" s="82">
        <f t="shared" si="6"/>
        <v>2</v>
      </c>
    </row>
    <row r="28" spans="1:23" ht="12.75" customHeight="1" x14ac:dyDescent="0.2">
      <c r="A28" s="73" t="s">
        <v>54</v>
      </c>
      <c r="B28" s="67">
        <v>62</v>
      </c>
      <c r="C28" s="67">
        <v>40.988900000000001</v>
      </c>
      <c r="D28" s="68"/>
      <c r="E28" s="68">
        <v>0.2858</v>
      </c>
      <c r="F28" s="78">
        <v>24</v>
      </c>
      <c r="G28" s="78"/>
      <c r="H28" s="76"/>
      <c r="I28" s="78">
        <v>12</v>
      </c>
      <c r="J28" s="78">
        <v>6</v>
      </c>
      <c r="K28" s="64">
        <f t="shared" si="1"/>
        <v>42</v>
      </c>
      <c r="L28" s="70">
        <f t="shared" si="14"/>
        <v>1581</v>
      </c>
      <c r="M28" s="70">
        <f t="shared" si="15"/>
        <v>0</v>
      </c>
      <c r="N28" s="70">
        <f t="shared" si="16"/>
        <v>0</v>
      </c>
      <c r="O28" s="70">
        <f t="shared" si="17"/>
        <v>790.5</v>
      </c>
      <c r="P28" s="70">
        <f t="shared" si="18"/>
        <v>474.3</v>
      </c>
      <c r="Q28" s="58">
        <f t="shared" si="3"/>
        <v>2845.8</v>
      </c>
      <c r="R28" s="81">
        <v>30</v>
      </c>
      <c r="S28" s="81">
        <f t="shared" si="4"/>
        <v>0</v>
      </c>
      <c r="T28" s="81">
        <f t="shared" si="4"/>
        <v>0</v>
      </c>
      <c r="U28" s="81">
        <v>15</v>
      </c>
      <c r="V28" s="81">
        <v>9</v>
      </c>
      <c r="W28" s="82">
        <f t="shared" si="6"/>
        <v>54</v>
      </c>
    </row>
    <row r="29" spans="1:23" ht="12.75" customHeight="1" x14ac:dyDescent="0.2">
      <c r="A29" s="73" t="s">
        <v>55</v>
      </c>
      <c r="B29" s="67">
        <v>62</v>
      </c>
      <c r="C29" s="67">
        <v>52.7</v>
      </c>
      <c r="D29" s="68"/>
      <c r="E29" s="68">
        <v>0</v>
      </c>
      <c r="F29" s="78">
        <v>24</v>
      </c>
      <c r="G29" s="78"/>
      <c r="H29" s="76"/>
      <c r="I29" s="78">
        <v>12</v>
      </c>
      <c r="J29" s="78">
        <v>6</v>
      </c>
      <c r="K29" s="64">
        <f t="shared" si="1"/>
        <v>42</v>
      </c>
      <c r="L29" s="70">
        <f t="shared" si="14"/>
        <v>1264.8</v>
      </c>
      <c r="M29" s="70">
        <f t="shared" si="15"/>
        <v>0</v>
      </c>
      <c r="N29" s="70">
        <f t="shared" si="16"/>
        <v>0</v>
      </c>
      <c r="O29" s="70">
        <f t="shared" si="17"/>
        <v>632.4</v>
      </c>
      <c r="P29" s="70">
        <f t="shared" si="18"/>
        <v>316.2</v>
      </c>
      <c r="Q29" s="58">
        <f t="shared" si="3"/>
        <v>2213.3999999999996</v>
      </c>
      <c r="R29" s="81">
        <f>F29*(1+$E29)</f>
        <v>24</v>
      </c>
      <c r="S29" s="81">
        <f t="shared" si="4"/>
        <v>0</v>
      </c>
      <c r="T29" s="81">
        <f t="shared" si="4"/>
        <v>0</v>
      </c>
      <c r="U29" s="81">
        <f t="shared" si="5"/>
        <v>12</v>
      </c>
      <c r="V29" s="81">
        <f t="shared" si="5"/>
        <v>6</v>
      </c>
      <c r="W29" s="82">
        <f t="shared" si="6"/>
        <v>42</v>
      </c>
    </row>
    <row r="30" spans="1:23" ht="12.75" customHeight="1" x14ac:dyDescent="0.2">
      <c r="A30" s="73" t="s">
        <v>58</v>
      </c>
      <c r="B30" s="67">
        <v>69.099999999999994</v>
      </c>
      <c r="C30" s="67">
        <v>58.74</v>
      </c>
      <c r="D30" s="68"/>
      <c r="E30" s="68">
        <v>0</v>
      </c>
      <c r="F30" s="78"/>
      <c r="G30" s="78"/>
      <c r="H30" s="76"/>
      <c r="I30" s="78"/>
      <c r="J30" s="78">
        <v>2</v>
      </c>
      <c r="K30" s="64">
        <f t="shared" si="1"/>
        <v>2</v>
      </c>
      <c r="L30" s="70">
        <f t="shared" si="14"/>
        <v>0</v>
      </c>
      <c r="M30" s="70">
        <f t="shared" si="15"/>
        <v>0</v>
      </c>
      <c r="N30" s="70">
        <f t="shared" si="16"/>
        <v>0</v>
      </c>
      <c r="O30" s="70">
        <f t="shared" si="17"/>
        <v>0</v>
      </c>
      <c r="P30" s="70">
        <f t="shared" si="18"/>
        <v>117.46999999999998</v>
      </c>
      <c r="Q30" s="58">
        <f t="shared" si="3"/>
        <v>117.46999999999998</v>
      </c>
      <c r="R30" s="81">
        <f>F30*(1+$E30)</f>
        <v>0</v>
      </c>
      <c r="S30" s="81">
        <f t="shared" si="4"/>
        <v>0</v>
      </c>
      <c r="T30" s="81">
        <f t="shared" si="4"/>
        <v>0</v>
      </c>
      <c r="U30" s="81">
        <f t="shared" si="5"/>
        <v>0</v>
      </c>
      <c r="V30" s="81">
        <f t="shared" si="5"/>
        <v>2</v>
      </c>
      <c r="W30" s="82">
        <f t="shared" si="6"/>
        <v>2</v>
      </c>
    </row>
    <row r="31" spans="1:23" ht="12.75" customHeight="1" x14ac:dyDescent="0.2">
      <c r="A31" s="73" t="s">
        <v>59</v>
      </c>
      <c r="B31" s="67">
        <v>69.099999999999994</v>
      </c>
      <c r="C31" s="67">
        <v>58.74</v>
      </c>
      <c r="D31" s="68"/>
      <c r="E31" s="68">
        <v>0</v>
      </c>
      <c r="F31" s="78"/>
      <c r="G31" s="78"/>
      <c r="H31" s="76"/>
      <c r="I31" s="78"/>
      <c r="J31" s="78">
        <v>2</v>
      </c>
      <c r="K31" s="64">
        <f t="shared" si="1"/>
        <v>2</v>
      </c>
      <c r="L31" s="70">
        <f t="shared" si="14"/>
        <v>0</v>
      </c>
      <c r="M31" s="70">
        <f t="shared" si="15"/>
        <v>0</v>
      </c>
      <c r="N31" s="70">
        <f t="shared" si="16"/>
        <v>0</v>
      </c>
      <c r="O31" s="70">
        <f t="shared" si="17"/>
        <v>0</v>
      </c>
      <c r="P31" s="70">
        <f t="shared" si="18"/>
        <v>117.46999999999998</v>
      </c>
      <c r="Q31" s="58">
        <f t="shared" si="3"/>
        <v>117.46999999999998</v>
      </c>
      <c r="R31" s="81">
        <f>F31*(1+$E31)</f>
        <v>0</v>
      </c>
      <c r="S31" s="81">
        <f t="shared" si="4"/>
        <v>0</v>
      </c>
      <c r="T31" s="81">
        <f t="shared" si="4"/>
        <v>0</v>
      </c>
      <c r="U31" s="81">
        <f t="shared" si="5"/>
        <v>0</v>
      </c>
      <c r="V31" s="81">
        <f t="shared" si="5"/>
        <v>2</v>
      </c>
      <c r="W31" s="82">
        <f t="shared" si="6"/>
        <v>2</v>
      </c>
    </row>
  </sheetData>
  <protectedRanges>
    <protectedRange password="EC0E" sqref="H6:H31" name="CH"/>
    <protectedRange algorithmName="SHA-512" hashValue="BT2BqLg5AMnt+NjlXIPR+fmrcudDUyjR5fMdWcjsEORGf7Y+KXb81oCjAGNU7Oo9FOp0vytq9yP+c8wBUZ3OQg==" saltValue="2jvUS2t6P3tbhhQHa3JYHg==" spinCount="100000" sqref="F6:F31" name="SA"/>
    <protectedRange password="C6C6" sqref="J6:J31" name="ID_1"/>
    <protectedRange password="8FC7" sqref="G6:G31" name="LP_1"/>
    <protectedRange password="8D19" sqref="I6:I31" name="LO_1"/>
  </protectedRanges>
  <mergeCells count="11">
    <mergeCell ref="B3:D3"/>
    <mergeCell ref="F3:J3"/>
    <mergeCell ref="L3:P3"/>
    <mergeCell ref="R3:V3"/>
    <mergeCell ref="D4:E4"/>
    <mergeCell ref="F1:K1"/>
    <mergeCell ref="R1:V1"/>
    <mergeCell ref="B2:E2"/>
    <mergeCell ref="F2:K2"/>
    <mergeCell ref="L2:Q2"/>
    <mergeCell ref="R2:W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DETAIL</vt:lpstr>
      <vt:lpstr>GLOBAL</vt:lpstr>
      <vt:lpstr>BALANCE</vt:lpstr>
      <vt:lpstr>INITIAL</vt:lpstr>
      <vt:lpstr>Feuil1</vt:lpstr>
      <vt:lpstr>PPV</vt:lpstr>
      <vt:lpstr>PPH</vt:lpstr>
      <vt:lpstr>DETAIL!Impression_des_titres</vt:lpstr>
      <vt:lpstr>DETAIL!Zone_d_impression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BUREAU</dc:creator>
  <cp:lastModifiedBy>MacBook Pro</cp:lastModifiedBy>
  <cp:lastPrinted>2014-11-17T11:26:05Z</cp:lastPrinted>
  <dcterms:created xsi:type="dcterms:W3CDTF">2014-01-06T17:39:03Z</dcterms:created>
  <dcterms:modified xsi:type="dcterms:W3CDTF">2014-11-30T00:48:47Z</dcterms:modified>
</cp:coreProperties>
</file>